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ESAVECO2013\COMITE 2013\2019\informes19\REVISADOS\"/>
    </mc:Choice>
  </mc:AlternateContent>
  <bookViews>
    <workbookView xWindow="0" yWindow="0" windowWidth="28800" windowHeight="12435" activeTab="1"/>
  </bookViews>
  <sheets>
    <sheet name="Mensual_Limpia" sheetId="2" r:id="rId1"/>
    <sheet name="Trimestral_Limpia" sheetId="3" r:id="rId2"/>
  </sheets>
  <externalReferences>
    <externalReference r:id="rId3"/>
    <externalReference r:id="rId4"/>
  </externalReferences>
  <definedNames>
    <definedName name="_xlnm.Print_Area" localSheetId="0">Mensual_Limpia!$A$1:$T$972</definedName>
    <definedName name="_xlnm.Print_Area" localSheetId="1">Trimestral_Limpia!$A$1:$T$286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37" i="3" l="1"/>
  <c r="W337" i="3"/>
  <c r="AA344" i="3"/>
  <c r="AB344" i="3" s="1"/>
  <c r="Y344" i="3"/>
  <c r="Z344" i="3" s="1"/>
  <c r="AA343" i="3"/>
  <c r="AB343" i="3" s="1"/>
  <c r="Y343" i="3"/>
  <c r="Z343" i="3" s="1"/>
  <c r="AA342" i="3"/>
  <c r="AB342" i="3" s="1"/>
  <c r="Y342" i="3"/>
  <c r="Z342" i="3" s="1"/>
  <c r="AA337" i="3"/>
  <c r="AB337" i="3" s="1"/>
  <c r="Y337" i="3"/>
  <c r="Z337" i="3" s="1"/>
  <c r="AA336" i="3"/>
  <c r="AB336" i="3" s="1"/>
  <c r="Y336" i="3"/>
  <c r="Z336" i="3" s="1"/>
  <c r="AA335" i="3"/>
  <c r="AB335" i="3" s="1"/>
  <c r="Y335" i="3"/>
  <c r="Z335" i="3" s="1"/>
  <c r="AA334" i="3"/>
  <c r="AB334" i="3" s="1"/>
  <c r="Y334" i="3"/>
  <c r="Z334" i="3" s="1"/>
  <c r="AA333" i="3"/>
  <c r="AB333" i="3" s="1"/>
  <c r="Y333" i="3"/>
  <c r="Z333" i="3" s="1"/>
  <c r="AA332" i="3"/>
  <c r="AB332" i="3" s="1"/>
  <c r="Y332" i="3"/>
  <c r="Z332" i="3" s="1"/>
  <c r="AA331" i="3"/>
  <c r="AB331" i="3" s="1"/>
  <c r="Y331" i="3"/>
  <c r="Z331" i="3" s="1"/>
  <c r="AA330" i="3"/>
  <c r="AB330" i="3" s="1"/>
  <c r="Y330" i="3"/>
  <c r="Z330" i="3" s="1"/>
  <c r="AA329" i="3"/>
  <c r="AB329" i="3" s="1"/>
  <c r="Y329" i="3"/>
  <c r="Z329" i="3" s="1"/>
  <c r="AA328" i="3"/>
  <c r="AB328" i="3" s="1"/>
  <c r="Y328" i="3"/>
  <c r="Z328" i="3" s="1"/>
  <c r="AA327" i="3"/>
  <c r="AB327" i="3" s="1"/>
  <c r="Y327" i="3"/>
  <c r="Z327" i="3" s="1"/>
  <c r="AA326" i="3"/>
  <c r="AB326" i="3" s="1"/>
  <c r="Y326" i="3"/>
  <c r="Z326" i="3" s="1"/>
  <c r="AA325" i="3"/>
  <c r="AB325" i="3" s="1"/>
  <c r="Y325" i="3"/>
  <c r="Z325" i="3" s="1"/>
  <c r="AA324" i="3"/>
  <c r="Y324" i="3"/>
  <c r="AA249" i="3"/>
  <c r="AB249" i="3" s="1"/>
  <c r="Y249" i="3"/>
  <c r="Z249" i="3" s="1"/>
  <c r="AA248" i="3"/>
  <c r="AB248" i="3" s="1"/>
  <c r="Y248" i="3"/>
  <c r="Z248" i="3" s="1"/>
  <c r="AA247" i="3"/>
  <c r="AB247" i="3" s="1"/>
  <c r="Y247" i="3"/>
  <c r="Z247" i="3" s="1"/>
  <c r="AA242" i="3"/>
  <c r="AB242" i="3" s="1"/>
  <c r="Y242" i="3"/>
  <c r="Z242" i="3" s="1"/>
  <c r="AA241" i="3"/>
  <c r="AB241" i="3" s="1"/>
  <c r="Y241" i="3"/>
  <c r="Z241" i="3" s="1"/>
  <c r="AA240" i="3"/>
  <c r="AB240" i="3" s="1"/>
  <c r="Y240" i="3"/>
  <c r="Z240" i="3" s="1"/>
  <c r="AA239" i="3"/>
  <c r="AB239" i="3" s="1"/>
  <c r="Y239" i="3"/>
  <c r="Z239" i="3" s="1"/>
  <c r="AA238" i="3"/>
  <c r="AB238" i="3" s="1"/>
  <c r="Y238" i="3"/>
  <c r="Z238" i="3" s="1"/>
  <c r="AA237" i="3"/>
  <c r="AB237" i="3" s="1"/>
  <c r="Y237" i="3"/>
  <c r="Z237" i="3" s="1"/>
  <c r="AA236" i="3"/>
  <c r="AB236" i="3" s="1"/>
  <c r="Y236" i="3"/>
  <c r="Z236" i="3" s="1"/>
  <c r="AA235" i="3"/>
  <c r="AB235" i="3" s="1"/>
  <c r="Y235" i="3"/>
  <c r="Z235" i="3" s="1"/>
  <c r="AA234" i="3"/>
  <c r="AB234" i="3" s="1"/>
  <c r="Y234" i="3"/>
  <c r="Z234" i="3" s="1"/>
  <c r="AA233" i="3"/>
  <c r="AB233" i="3" s="1"/>
  <c r="Y233" i="3"/>
  <c r="Z233" i="3" s="1"/>
  <c r="AA232" i="3"/>
  <c r="AB232" i="3" s="1"/>
  <c r="Y232" i="3"/>
  <c r="Z232" i="3" s="1"/>
  <c r="AA231" i="3"/>
  <c r="AB231" i="3" s="1"/>
  <c r="Y231" i="3"/>
  <c r="Z231" i="3" s="1"/>
  <c r="AA230" i="3"/>
  <c r="AB230" i="3" s="1"/>
  <c r="Y230" i="3"/>
  <c r="Z230" i="3" s="1"/>
  <c r="AA229" i="3"/>
  <c r="Y229" i="3"/>
  <c r="R249" i="3"/>
  <c r="R248" i="3"/>
  <c r="R247" i="3"/>
  <c r="R242" i="3"/>
  <c r="R241" i="3"/>
  <c r="R240" i="3"/>
  <c r="R239" i="3"/>
  <c r="R238" i="3"/>
  <c r="R237" i="3"/>
  <c r="R236" i="3"/>
  <c r="R235" i="3"/>
  <c r="R234" i="3"/>
  <c r="R233" i="3"/>
  <c r="R232" i="3"/>
  <c r="R231" i="3"/>
  <c r="R230" i="3"/>
  <c r="O249" i="3"/>
  <c r="O248" i="3"/>
  <c r="O247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R229" i="3"/>
  <c r="O229" i="3"/>
  <c r="AE229" i="3" s="1"/>
  <c r="AE249" i="3"/>
  <c r="AE248" i="3"/>
  <c r="AE247" i="3"/>
  <c r="AE242" i="3"/>
  <c r="AE240" i="3"/>
  <c r="AE238" i="3"/>
  <c r="AE236" i="3"/>
  <c r="AE234" i="3"/>
  <c r="AE232" i="3"/>
  <c r="AE230" i="3"/>
  <c r="K29" i="3"/>
  <c r="K27" i="3"/>
  <c r="K26" i="3"/>
  <c r="X26" i="3" s="1"/>
  <c r="X29" i="3"/>
  <c r="X27" i="3"/>
  <c r="K25" i="3"/>
  <c r="X25" i="3"/>
  <c r="J936" i="2"/>
  <c r="W1123" i="2"/>
  <c r="AE231" i="3" l="1"/>
  <c r="AE233" i="3"/>
  <c r="AE235" i="3"/>
  <c r="AE237" i="3"/>
  <c r="AE239" i="3"/>
  <c r="AE241" i="3"/>
  <c r="AB1097" i="2"/>
  <c r="AB1098" i="2"/>
  <c r="AB1099" i="2"/>
  <c r="AB1101" i="2"/>
  <c r="W344" i="3" l="1"/>
  <c r="X344" i="3" s="1"/>
  <c r="U344" i="3"/>
  <c r="W343" i="3"/>
  <c r="X343" i="3" s="1"/>
  <c r="U343" i="3"/>
  <c r="W342" i="3"/>
  <c r="X342" i="3" s="1"/>
  <c r="U342" i="3"/>
  <c r="X337" i="3"/>
  <c r="U337" i="3"/>
  <c r="W336" i="3"/>
  <c r="X336" i="3" s="1"/>
  <c r="U336" i="3"/>
  <c r="W335" i="3"/>
  <c r="X335" i="3" s="1"/>
  <c r="U335" i="3"/>
  <c r="W334" i="3"/>
  <c r="X334" i="3" s="1"/>
  <c r="U334" i="3"/>
  <c r="W333" i="3"/>
  <c r="U333" i="3"/>
  <c r="W332" i="3"/>
  <c r="X332" i="3" s="1"/>
  <c r="U332" i="3"/>
  <c r="W331" i="3"/>
  <c r="X331" i="3" s="1"/>
  <c r="U331" i="3"/>
  <c r="W330" i="3"/>
  <c r="X330" i="3" s="1"/>
  <c r="U330" i="3"/>
  <c r="W329" i="3"/>
  <c r="X329" i="3" s="1"/>
  <c r="U329" i="3"/>
  <c r="W328" i="3"/>
  <c r="X328" i="3" s="1"/>
  <c r="U328" i="3"/>
  <c r="W327" i="3"/>
  <c r="X327" i="3" s="1"/>
  <c r="U327" i="3"/>
  <c r="W326" i="3"/>
  <c r="X326" i="3" s="1"/>
  <c r="U326" i="3"/>
  <c r="W325" i="3"/>
  <c r="X325" i="3" s="1"/>
  <c r="U325" i="3"/>
  <c r="W324" i="3"/>
  <c r="U324" i="3"/>
  <c r="AA315" i="3"/>
  <c r="AB315" i="3" s="1"/>
  <c r="Y315" i="3"/>
  <c r="W315" i="3"/>
  <c r="U315" i="3"/>
  <c r="Y313" i="3"/>
  <c r="W313" i="3"/>
  <c r="U313" i="3"/>
  <c r="Y312" i="3"/>
  <c r="W312" i="3"/>
  <c r="U312" i="3"/>
  <c r="Y311" i="3"/>
  <c r="W311" i="3"/>
  <c r="U311" i="3"/>
  <c r="W249" i="3"/>
  <c r="U249" i="3"/>
  <c r="W248" i="3"/>
  <c r="U248" i="3"/>
  <c r="W247" i="3"/>
  <c r="U247" i="3"/>
  <c r="W242" i="3"/>
  <c r="U242" i="3"/>
  <c r="W241" i="3"/>
  <c r="U241" i="3"/>
  <c r="W240" i="3"/>
  <c r="U240" i="3"/>
  <c r="W239" i="3"/>
  <c r="U239" i="3"/>
  <c r="W238" i="3"/>
  <c r="U238" i="3"/>
  <c r="W237" i="3"/>
  <c r="U237" i="3"/>
  <c r="W236" i="3"/>
  <c r="U236" i="3"/>
  <c r="W235" i="3"/>
  <c r="U235" i="3"/>
  <c r="W234" i="3"/>
  <c r="U234" i="3"/>
  <c r="W233" i="3"/>
  <c r="U233" i="3"/>
  <c r="W232" i="3"/>
  <c r="U232" i="3"/>
  <c r="W231" i="3"/>
  <c r="U231" i="3"/>
  <c r="W230" i="3"/>
  <c r="U230" i="3"/>
  <c r="W229" i="3"/>
  <c r="U229" i="3"/>
  <c r="W220" i="3"/>
  <c r="X220" i="3" s="1"/>
  <c r="U220" i="3"/>
  <c r="W218" i="3"/>
  <c r="X218" i="3" s="1"/>
  <c r="U218" i="3"/>
  <c r="W217" i="3"/>
  <c r="X217" i="3" s="1"/>
  <c r="U217" i="3"/>
  <c r="AA216" i="3"/>
  <c r="W216" i="3"/>
  <c r="U216" i="3"/>
  <c r="W153" i="3"/>
  <c r="W152" i="3"/>
  <c r="U152" i="3"/>
  <c r="W151" i="3"/>
  <c r="U151" i="3"/>
  <c r="W146" i="3"/>
  <c r="U146" i="3"/>
  <c r="W145" i="3"/>
  <c r="U145" i="3"/>
  <c r="W144" i="3"/>
  <c r="U144" i="3"/>
  <c r="W143" i="3"/>
  <c r="U143" i="3"/>
  <c r="W142" i="3"/>
  <c r="U142" i="3"/>
  <c r="W141" i="3"/>
  <c r="U141" i="3"/>
  <c r="W140" i="3"/>
  <c r="U140" i="3"/>
  <c r="W139" i="3"/>
  <c r="U139" i="3"/>
  <c r="W138" i="3"/>
  <c r="U138" i="3"/>
  <c r="W137" i="3"/>
  <c r="U137" i="3"/>
  <c r="W136" i="3"/>
  <c r="U136" i="3"/>
  <c r="W135" i="3"/>
  <c r="U135" i="3"/>
  <c r="W134" i="3"/>
  <c r="U134" i="3"/>
  <c r="W133" i="3"/>
  <c r="U133" i="3"/>
  <c r="AA120" i="3"/>
  <c r="W124" i="3"/>
  <c r="W122" i="3"/>
  <c r="X122" i="3" s="1"/>
  <c r="W121" i="3"/>
  <c r="X121" i="3" s="1"/>
  <c r="W120" i="3"/>
  <c r="X120" i="3" s="1"/>
  <c r="U124" i="3"/>
  <c r="U122" i="3"/>
  <c r="U121" i="3"/>
  <c r="U120" i="3"/>
  <c r="X324" i="3"/>
  <c r="AC216" i="3"/>
  <c r="X216" i="3"/>
  <c r="X124" i="3"/>
  <c r="AC120" i="3"/>
  <c r="W29" i="3"/>
  <c r="U29" i="3"/>
  <c r="W27" i="3"/>
  <c r="U27" i="3"/>
  <c r="W26" i="3"/>
  <c r="U26" i="3"/>
  <c r="W51" i="3"/>
  <c r="U51" i="3"/>
  <c r="W50" i="3"/>
  <c r="U50" i="3"/>
  <c r="W49" i="3"/>
  <c r="U49" i="3"/>
  <c r="W48" i="3"/>
  <c r="U48" i="3"/>
  <c r="W47" i="3"/>
  <c r="U47" i="3"/>
  <c r="W46" i="3"/>
  <c r="U46" i="3"/>
  <c r="W45" i="3"/>
  <c r="U45" i="3"/>
  <c r="W44" i="3"/>
  <c r="U44" i="3"/>
  <c r="W43" i="3"/>
  <c r="U43" i="3"/>
  <c r="W42" i="3"/>
  <c r="U42" i="3"/>
  <c r="W41" i="3"/>
  <c r="U41" i="3"/>
  <c r="W40" i="3"/>
  <c r="U40" i="3"/>
  <c r="W39" i="3"/>
  <c r="U39" i="3"/>
  <c r="W58" i="3"/>
  <c r="U58" i="3"/>
  <c r="W57" i="3"/>
  <c r="U57" i="3"/>
  <c r="W56" i="3"/>
  <c r="U56" i="3"/>
  <c r="I38" i="3"/>
  <c r="W38" i="3"/>
  <c r="X38" i="3" s="1"/>
  <c r="U38" i="3"/>
  <c r="V38" i="3" s="1"/>
  <c r="W25" i="3"/>
  <c r="U25" i="3"/>
  <c r="AC342" i="3" l="1"/>
  <c r="AD342" i="3" s="1"/>
  <c r="AC325" i="3"/>
  <c r="AD325" i="3" s="1"/>
  <c r="AC326" i="3"/>
  <c r="AD326" i="3" s="1"/>
  <c r="AC327" i="3"/>
  <c r="AD327" i="3" s="1"/>
  <c r="AC328" i="3"/>
  <c r="AD328" i="3" s="1"/>
  <c r="AC329" i="3"/>
  <c r="AD329" i="3" s="1"/>
  <c r="AC330" i="3"/>
  <c r="AD330" i="3" s="1"/>
  <c r="AC331" i="3"/>
  <c r="AC332" i="3"/>
  <c r="AD332" i="3" s="1"/>
  <c r="AC333" i="3"/>
  <c r="AD333" i="3" s="1"/>
  <c r="AC335" i="3"/>
  <c r="AD335" i="3" s="1"/>
  <c r="AC336" i="3"/>
  <c r="AD336" i="3" s="1"/>
  <c r="AC337" i="3"/>
  <c r="AD337" i="3" s="1"/>
  <c r="AC315" i="3"/>
  <c r="AD315" i="3" s="1"/>
  <c r="AC324" i="3"/>
  <c r="W156" i="2"/>
  <c r="X156" i="2" s="1"/>
  <c r="U156" i="2"/>
  <c r="V156" i="2" s="1"/>
  <c r="W155" i="2"/>
  <c r="X155" i="2" s="1"/>
  <c r="U155" i="2"/>
  <c r="V155" i="2" s="1"/>
  <c r="W154" i="2"/>
  <c r="U154" i="2"/>
  <c r="W59" i="2"/>
  <c r="X59" i="2" s="1"/>
  <c r="U59" i="2"/>
  <c r="V59" i="2" s="1"/>
  <c r="W58" i="2"/>
  <c r="X58" i="2" s="1"/>
  <c r="U58" i="2"/>
  <c r="V58" i="2" s="1"/>
  <c r="W57" i="2"/>
  <c r="X57" i="2" s="1"/>
  <c r="U57" i="2"/>
  <c r="V57" i="2" s="1"/>
  <c r="Y154" i="2" l="1"/>
  <c r="Y155" i="2"/>
  <c r="Y156" i="2"/>
  <c r="Y57" i="2"/>
  <c r="Y58" i="2"/>
  <c r="Y59" i="2"/>
  <c r="W1099" i="2"/>
  <c r="U1098" i="2"/>
  <c r="V1098" i="2" s="1"/>
  <c r="W1097" i="2"/>
  <c r="U1097" i="2"/>
  <c r="V1097" i="2" s="1"/>
  <c r="W1002" i="2"/>
  <c r="X1002" i="2" s="1"/>
  <c r="W903" i="2"/>
  <c r="W805" i="2"/>
  <c r="W702" i="2"/>
  <c r="Y1099" i="2" l="1"/>
  <c r="Y1097" i="2"/>
  <c r="Y1002" i="2"/>
  <c r="W606" i="2"/>
  <c r="X606" i="2" s="1"/>
  <c r="W252" i="2"/>
  <c r="U252" i="2"/>
  <c r="W251" i="2"/>
  <c r="U251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W127" i="2"/>
  <c r="U127" i="2"/>
  <c r="W125" i="2"/>
  <c r="U125" i="2"/>
  <c r="W124" i="2"/>
  <c r="U124" i="2"/>
  <c r="W123" i="2"/>
  <c r="U123" i="2"/>
  <c r="W52" i="2"/>
  <c r="X52" i="2" s="1"/>
  <c r="W51" i="2"/>
  <c r="X51" i="2" s="1"/>
  <c r="W50" i="2"/>
  <c r="X50" i="2" s="1"/>
  <c r="W49" i="2"/>
  <c r="X49" i="2" s="1"/>
  <c r="W48" i="2"/>
  <c r="X48" i="2" s="1"/>
  <c r="W47" i="2"/>
  <c r="X47" i="2" s="1"/>
  <c r="W46" i="2"/>
  <c r="X46" i="2" s="1"/>
  <c r="W45" i="2"/>
  <c r="X45" i="2" s="1"/>
  <c r="W44" i="2"/>
  <c r="X44" i="2" s="1"/>
  <c r="W43" i="2"/>
  <c r="X43" i="2" s="1"/>
  <c r="W42" i="2"/>
  <c r="X42" i="2" s="1"/>
  <c r="W41" i="2"/>
  <c r="X41" i="2" s="1"/>
  <c r="W40" i="2"/>
  <c r="X40" i="2" s="1"/>
  <c r="W39" i="2"/>
  <c r="W30" i="2"/>
  <c r="X30" i="2" s="1"/>
  <c r="U30" i="2"/>
  <c r="V30" i="2" s="1"/>
  <c r="W28" i="2"/>
  <c r="X28" i="2" s="1"/>
  <c r="U28" i="2"/>
  <c r="V28" i="2" s="1"/>
  <c r="W27" i="2"/>
  <c r="X27" i="2" s="1"/>
  <c r="U27" i="2"/>
  <c r="V27" i="2" s="1"/>
  <c r="W26" i="2"/>
  <c r="U26" i="2"/>
  <c r="X805" i="2"/>
  <c r="X702" i="2"/>
  <c r="X39" i="2"/>
  <c r="X26" i="2"/>
  <c r="V26" i="2"/>
  <c r="Y251" i="2" l="1"/>
  <c r="Y252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27" i="2"/>
  <c r="Y124" i="2"/>
  <c r="Y125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30" i="2"/>
  <c r="Y27" i="2"/>
  <c r="Y28" i="2"/>
  <c r="Y805" i="2"/>
  <c r="Y702" i="2"/>
  <c r="Y606" i="2"/>
  <c r="Y123" i="2"/>
  <c r="Y136" i="2"/>
  <c r="Y26" i="2"/>
  <c r="Y39" i="2"/>
  <c r="X903" i="2"/>
  <c r="Y903" i="2"/>
  <c r="K312" i="3" l="1"/>
  <c r="X312" i="3" s="1"/>
  <c r="K313" i="3"/>
  <c r="X313" i="3" s="1"/>
  <c r="K314" i="3"/>
  <c r="K315" i="3"/>
  <c r="X315" i="3" s="1"/>
  <c r="K311" i="3"/>
  <c r="X311" i="3" s="1"/>
  <c r="Q1099" i="2"/>
  <c r="Q1097" i="2"/>
  <c r="AA311" i="3" l="1"/>
  <c r="X1097" i="2"/>
  <c r="AA313" i="3"/>
  <c r="X1099" i="2"/>
  <c r="I343" i="3"/>
  <c r="V343" i="3" s="1"/>
  <c r="I344" i="3"/>
  <c r="V344" i="3" s="1"/>
  <c r="I342" i="3"/>
  <c r="V342" i="3" s="1"/>
  <c r="I325" i="3"/>
  <c r="V325" i="3" s="1"/>
  <c r="I326" i="3"/>
  <c r="V326" i="3" s="1"/>
  <c r="I327" i="3"/>
  <c r="V327" i="3" s="1"/>
  <c r="I328" i="3"/>
  <c r="V328" i="3" s="1"/>
  <c r="I329" i="3"/>
  <c r="V329" i="3" s="1"/>
  <c r="I330" i="3"/>
  <c r="V330" i="3" s="1"/>
  <c r="I331" i="3"/>
  <c r="V331" i="3" s="1"/>
  <c r="I332" i="3"/>
  <c r="V332" i="3" s="1"/>
  <c r="I333" i="3"/>
  <c r="V333" i="3" s="1"/>
  <c r="I334" i="3"/>
  <c r="V334" i="3" s="1"/>
  <c r="I335" i="3"/>
  <c r="V335" i="3" s="1"/>
  <c r="I336" i="3"/>
  <c r="V336" i="3" s="1"/>
  <c r="I337" i="3"/>
  <c r="V337" i="3" s="1"/>
  <c r="I324" i="3"/>
  <c r="V324" i="3" s="1"/>
  <c r="H312" i="3"/>
  <c r="V312" i="3" s="1"/>
  <c r="H313" i="3"/>
  <c r="V313" i="3" s="1"/>
  <c r="H315" i="3"/>
  <c r="V315" i="3" s="1"/>
  <c r="H311" i="3"/>
  <c r="V311" i="3" s="1"/>
  <c r="H217" i="3"/>
  <c r="V217" i="3" s="1"/>
  <c r="H218" i="3"/>
  <c r="V218" i="3" s="1"/>
  <c r="H220" i="3"/>
  <c r="V220" i="3" s="1"/>
  <c r="H216" i="3"/>
  <c r="V216" i="3" s="1"/>
  <c r="H121" i="3"/>
  <c r="V121" i="3" s="1"/>
  <c r="H122" i="3"/>
  <c r="V122" i="3" s="1"/>
  <c r="H124" i="3"/>
  <c r="V124" i="3" s="1"/>
  <c r="H120" i="3"/>
  <c r="V120" i="3" s="1"/>
  <c r="I640" i="2"/>
  <c r="H26" i="3"/>
  <c r="V26" i="3" s="1"/>
  <c r="H27" i="3"/>
  <c r="V27" i="3" s="1"/>
  <c r="H28" i="3"/>
  <c r="H29" i="3"/>
  <c r="V29" i="3" s="1"/>
  <c r="H25" i="3"/>
  <c r="V25" i="3" s="1"/>
  <c r="O41" i="2"/>
  <c r="O42" i="2"/>
  <c r="O43" i="2"/>
  <c r="O44" i="2"/>
  <c r="O45" i="2"/>
  <c r="O46" i="2"/>
  <c r="O47" i="2"/>
  <c r="O48" i="2"/>
  <c r="O49" i="2"/>
  <c r="O50" i="2"/>
  <c r="O51" i="2"/>
  <c r="O52" i="2"/>
  <c r="O40" i="2"/>
  <c r="O39" i="2"/>
  <c r="U137" i="2" l="1"/>
  <c r="U40" i="2"/>
  <c r="V40" i="2" s="1"/>
  <c r="U148" i="2"/>
  <c r="U51" i="2"/>
  <c r="V51" i="2" s="1"/>
  <c r="U146" i="2"/>
  <c r="U49" i="2"/>
  <c r="V49" i="2" s="1"/>
  <c r="U144" i="2"/>
  <c r="U47" i="2"/>
  <c r="V47" i="2" s="1"/>
  <c r="U142" i="2"/>
  <c r="U45" i="2"/>
  <c r="V45" i="2" s="1"/>
  <c r="U140" i="2"/>
  <c r="U43" i="2"/>
  <c r="V43" i="2" s="1"/>
  <c r="U138" i="2"/>
  <c r="U41" i="2"/>
  <c r="V41" i="2" s="1"/>
  <c r="U136" i="2"/>
  <c r="U39" i="2"/>
  <c r="V39" i="2" s="1"/>
  <c r="U149" i="2"/>
  <c r="U52" i="2"/>
  <c r="V52" i="2" s="1"/>
  <c r="U147" i="2"/>
  <c r="U50" i="2"/>
  <c r="V50" i="2" s="1"/>
  <c r="U145" i="2"/>
  <c r="U48" i="2"/>
  <c r="V48" i="2" s="1"/>
  <c r="U143" i="2"/>
  <c r="U46" i="2"/>
  <c r="V46" i="2" s="1"/>
  <c r="U141" i="2"/>
  <c r="U44" i="2"/>
  <c r="V44" i="2" s="1"/>
  <c r="U139" i="2"/>
  <c r="U42" i="2"/>
  <c r="V42" i="2" s="1"/>
  <c r="AB313" i="3"/>
  <c r="AC313" i="3"/>
  <c r="AD313" i="3" s="1"/>
  <c r="AB311" i="3"/>
  <c r="AC311" i="3"/>
  <c r="AD311" i="3" s="1"/>
  <c r="I39" i="3"/>
  <c r="V39" i="3" s="1"/>
  <c r="I40" i="3"/>
  <c r="V40" i="3" s="1"/>
  <c r="I41" i="3"/>
  <c r="V41" i="3" s="1"/>
  <c r="I42" i="3"/>
  <c r="V42" i="3" s="1"/>
  <c r="I43" i="3"/>
  <c r="V43" i="3" s="1"/>
  <c r="I44" i="3"/>
  <c r="V44" i="3" s="1"/>
  <c r="I45" i="3"/>
  <c r="V45" i="3" s="1"/>
  <c r="I46" i="3"/>
  <c r="V46" i="3" s="1"/>
  <c r="I47" i="3"/>
  <c r="V47" i="3" s="1"/>
  <c r="I48" i="3"/>
  <c r="V48" i="3" s="1"/>
  <c r="I49" i="3"/>
  <c r="V49" i="3" s="1"/>
  <c r="I50" i="3"/>
  <c r="V50" i="3" s="1"/>
  <c r="I51" i="3"/>
  <c r="V51" i="3" s="1"/>
  <c r="G37" i="3"/>
  <c r="L39" i="3"/>
  <c r="X39" i="3" s="1"/>
  <c r="L40" i="3"/>
  <c r="X40" i="3" s="1"/>
  <c r="L41" i="3"/>
  <c r="X41" i="3" s="1"/>
  <c r="L42" i="3"/>
  <c r="X42" i="3" s="1"/>
  <c r="L43" i="3"/>
  <c r="X43" i="3" s="1"/>
  <c r="L44" i="3"/>
  <c r="X44" i="3" s="1"/>
  <c r="L45" i="3"/>
  <c r="X45" i="3" s="1"/>
  <c r="L46" i="3"/>
  <c r="X46" i="3" s="1"/>
  <c r="L47" i="3"/>
  <c r="X47" i="3" s="1"/>
  <c r="L48" i="3"/>
  <c r="X48" i="3" s="1"/>
  <c r="L49" i="3"/>
  <c r="X49" i="3" s="1"/>
  <c r="L50" i="3"/>
  <c r="X50" i="3" s="1"/>
  <c r="L51" i="3"/>
  <c r="X51" i="3" s="1"/>
  <c r="G55" i="3"/>
  <c r="F65" i="3" s="1"/>
  <c r="I56" i="3"/>
  <c r="V56" i="3" s="1"/>
  <c r="L56" i="3"/>
  <c r="X56" i="3" s="1"/>
  <c r="I57" i="3"/>
  <c r="V57" i="3" s="1"/>
  <c r="L57" i="3"/>
  <c r="X57" i="3" s="1"/>
  <c r="I58" i="3"/>
  <c r="V58" i="3" s="1"/>
  <c r="L58" i="3"/>
  <c r="X58" i="3" s="1"/>
  <c r="F64" i="3"/>
  <c r="F66" i="3" s="1"/>
  <c r="L55" i="3" l="1"/>
  <c r="K65" i="3" s="1"/>
  <c r="I37" i="3"/>
  <c r="I55" i="3"/>
  <c r="L37" i="3"/>
  <c r="K64" i="3" s="1"/>
  <c r="K66" i="3" s="1"/>
  <c r="G59" i="3"/>
  <c r="I59" i="3"/>
  <c r="I445" i="2"/>
  <c r="I347" i="2"/>
  <c r="U153" i="3" l="1"/>
  <c r="L59" i="3"/>
  <c r="T342" i="3"/>
  <c r="I341" i="3"/>
  <c r="L341" i="3"/>
  <c r="K351" i="3" s="1"/>
  <c r="G341" i="3"/>
  <c r="F351" i="3" s="1"/>
  <c r="T337" i="3"/>
  <c r="T336" i="3"/>
  <c r="T335" i="3"/>
  <c r="T333" i="3"/>
  <c r="L333" i="3"/>
  <c r="X333" i="3" s="1"/>
  <c r="T332" i="3"/>
  <c r="T329" i="3"/>
  <c r="T328" i="3"/>
  <c r="T327" i="3"/>
  <c r="T326" i="3"/>
  <c r="I323" i="3"/>
  <c r="G323" i="3"/>
  <c r="F350" i="3" s="1"/>
  <c r="T315" i="3"/>
  <c r="T313" i="3"/>
  <c r="T311" i="3"/>
  <c r="I345" i="3" l="1"/>
  <c r="F352" i="3"/>
  <c r="L323" i="3"/>
  <c r="L345" i="3" s="1"/>
  <c r="G345" i="3"/>
  <c r="K350" i="3" l="1"/>
  <c r="K352" i="3" s="1"/>
  <c r="T1128" i="2"/>
  <c r="L1127" i="2"/>
  <c r="K1137" i="2" s="1"/>
  <c r="I1127" i="2"/>
  <c r="G1127" i="2"/>
  <c r="F1137" i="2" s="1"/>
  <c r="T1123" i="2"/>
  <c r="T1122" i="2"/>
  <c r="T1121" i="2"/>
  <c r="T1119" i="2"/>
  <c r="T1118" i="2"/>
  <c r="T1117" i="2"/>
  <c r="T1116" i="2"/>
  <c r="T1115" i="2"/>
  <c r="T1114" i="2"/>
  <c r="T1113" i="2"/>
  <c r="T1112" i="2"/>
  <c r="T1111" i="2"/>
  <c r="L1109" i="2"/>
  <c r="I1109" i="2"/>
  <c r="G1109" i="2"/>
  <c r="F1136" i="2" s="1"/>
  <c r="T1101" i="2"/>
  <c r="T1099" i="2"/>
  <c r="Z1099" i="2" s="1"/>
  <c r="T1097" i="2"/>
  <c r="Z1097" i="2" s="1"/>
  <c r="L1131" i="2" l="1"/>
  <c r="F1138" i="2"/>
  <c r="I1131" i="2"/>
  <c r="K1136" i="2"/>
  <c r="K1138" i="2" s="1"/>
  <c r="T1110" i="2"/>
  <c r="G1131" i="2"/>
  <c r="L249" i="3"/>
  <c r="X249" i="3" s="1"/>
  <c r="I249" i="3"/>
  <c r="V249" i="3" s="1"/>
  <c r="L248" i="3"/>
  <c r="X248" i="3" s="1"/>
  <c r="I248" i="3"/>
  <c r="V248" i="3" s="1"/>
  <c r="L247" i="3"/>
  <c r="X247" i="3" s="1"/>
  <c r="I247" i="3"/>
  <c r="V247" i="3" s="1"/>
  <c r="L242" i="3"/>
  <c r="X242" i="3" s="1"/>
  <c r="I242" i="3"/>
  <c r="V242" i="3" s="1"/>
  <c r="L241" i="3"/>
  <c r="X241" i="3" s="1"/>
  <c r="I241" i="3"/>
  <c r="V241" i="3" s="1"/>
  <c r="L240" i="3"/>
  <c r="X240" i="3" s="1"/>
  <c r="I240" i="3"/>
  <c r="V240" i="3" s="1"/>
  <c r="L239" i="3"/>
  <c r="X239" i="3" s="1"/>
  <c r="I239" i="3"/>
  <c r="V239" i="3" s="1"/>
  <c r="L238" i="3"/>
  <c r="X238" i="3" s="1"/>
  <c r="I238" i="3"/>
  <c r="V238" i="3" s="1"/>
  <c r="L237" i="3"/>
  <c r="X237" i="3" s="1"/>
  <c r="I237" i="3"/>
  <c r="V237" i="3" s="1"/>
  <c r="L236" i="3"/>
  <c r="X236" i="3" s="1"/>
  <c r="I236" i="3"/>
  <c r="V236" i="3" s="1"/>
  <c r="L235" i="3"/>
  <c r="X235" i="3" s="1"/>
  <c r="I235" i="3"/>
  <c r="V235" i="3" s="1"/>
  <c r="L234" i="3"/>
  <c r="X234" i="3" s="1"/>
  <c r="I234" i="3"/>
  <c r="V234" i="3" s="1"/>
  <c r="L233" i="3"/>
  <c r="X233" i="3" s="1"/>
  <c r="I233" i="3"/>
  <c r="V233" i="3" s="1"/>
  <c r="L232" i="3"/>
  <c r="X232" i="3" s="1"/>
  <c r="I232" i="3"/>
  <c r="V232" i="3" s="1"/>
  <c r="L231" i="3"/>
  <c r="X231" i="3" s="1"/>
  <c r="I231" i="3"/>
  <c r="V231" i="3" s="1"/>
  <c r="L230" i="3"/>
  <c r="X230" i="3" s="1"/>
  <c r="I230" i="3"/>
  <c r="V230" i="3" s="1"/>
  <c r="L229" i="3"/>
  <c r="X229" i="3" s="1"/>
  <c r="I229" i="3"/>
  <c r="V229" i="3" s="1"/>
  <c r="Q216" i="3"/>
  <c r="AB216" i="3" s="1"/>
  <c r="L153" i="3"/>
  <c r="X153" i="3" s="1"/>
  <c r="I153" i="3"/>
  <c r="V153" i="3" s="1"/>
  <c r="L152" i="3"/>
  <c r="X152" i="3" s="1"/>
  <c r="I152" i="3"/>
  <c r="V152" i="3" s="1"/>
  <c r="L151" i="3"/>
  <c r="X151" i="3" s="1"/>
  <c r="I151" i="3"/>
  <c r="V151" i="3" s="1"/>
  <c r="L146" i="3"/>
  <c r="X146" i="3" s="1"/>
  <c r="I146" i="3"/>
  <c r="V146" i="3" s="1"/>
  <c r="L145" i="3"/>
  <c r="X145" i="3" s="1"/>
  <c r="I145" i="3"/>
  <c r="V145" i="3" s="1"/>
  <c r="L144" i="3"/>
  <c r="X144" i="3" s="1"/>
  <c r="I144" i="3"/>
  <c r="V144" i="3" s="1"/>
  <c r="L143" i="3"/>
  <c r="X143" i="3" s="1"/>
  <c r="I143" i="3"/>
  <c r="V143" i="3" s="1"/>
  <c r="L142" i="3"/>
  <c r="X142" i="3" s="1"/>
  <c r="I142" i="3"/>
  <c r="V142" i="3" s="1"/>
  <c r="L141" i="3"/>
  <c r="X141" i="3" s="1"/>
  <c r="I141" i="3"/>
  <c r="V141" i="3" s="1"/>
  <c r="L140" i="3"/>
  <c r="X140" i="3" s="1"/>
  <c r="I140" i="3"/>
  <c r="V140" i="3" s="1"/>
  <c r="L139" i="3"/>
  <c r="X139" i="3" s="1"/>
  <c r="I139" i="3"/>
  <c r="V139" i="3" s="1"/>
  <c r="L138" i="3"/>
  <c r="X138" i="3" s="1"/>
  <c r="I138" i="3"/>
  <c r="V138" i="3" s="1"/>
  <c r="L137" i="3"/>
  <c r="X137" i="3" s="1"/>
  <c r="I137" i="3"/>
  <c r="V137" i="3" s="1"/>
  <c r="L136" i="3"/>
  <c r="X136" i="3" s="1"/>
  <c r="I136" i="3"/>
  <c r="V136" i="3" s="1"/>
  <c r="L135" i="3"/>
  <c r="X135" i="3" s="1"/>
  <c r="I135" i="3"/>
  <c r="V135" i="3" s="1"/>
  <c r="L134" i="3"/>
  <c r="X134" i="3" s="1"/>
  <c r="I134" i="3"/>
  <c r="V134" i="3" s="1"/>
  <c r="L133" i="3"/>
  <c r="X133" i="3" s="1"/>
  <c r="I133" i="3"/>
  <c r="V133" i="3" s="1"/>
  <c r="Q120" i="3"/>
  <c r="AB120" i="3" s="1"/>
  <c r="L732" i="2" l="1"/>
  <c r="I732" i="2"/>
  <c r="G732" i="2"/>
  <c r="K742" i="2" l="1"/>
  <c r="F742" i="2"/>
  <c r="R252" i="2"/>
  <c r="O252" i="2"/>
  <c r="R251" i="2"/>
  <c r="O251" i="2"/>
  <c r="R154" i="2"/>
  <c r="O154" i="2"/>
  <c r="R149" i="2"/>
  <c r="R148" i="2"/>
  <c r="O148" i="2"/>
  <c r="R147" i="2"/>
  <c r="O147" i="2"/>
  <c r="R146" i="2"/>
  <c r="O146" i="2"/>
  <c r="R145" i="2"/>
  <c r="O145" i="2"/>
  <c r="R144" i="2"/>
  <c r="O144" i="2"/>
  <c r="R143" i="2"/>
  <c r="O143" i="2"/>
  <c r="R142" i="2"/>
  <c r="O142" i="2"/>
  <c r="R141" i="2"/>
  <c r="O141" i="2"/>
  <c r="R140" i="2"/>
  <c r="O140" i="2"/>
  <c r="R139" i="2"/>
  <c r="O139" i="2"/>
  <c r="R138" i="2"/>
  <c r="O138" i="2"/>
  <c r="R137" i="2"/>
  <c r="O137" i="2"/>
  <c r="R136" i="2"/>
  <c r="Q127" i="2"/>
  <c r="N127" i="2"/>
  <c r="Q125" i="2"/>
  <c r="N125" i="2"/>
  <c r="Q124" i="2"/>
  <c r="N124" i="2"/>
  <c r="Q123" i="2"/>
  <c r="N123" i="2"/>
  <c r="Q220" i="2" l="1"/>
  <c r="W220" i="2"/>
  <c r="X124" i="2"/>
  <c r="N219" i="2"/>
  <c r="N314" i="2" s="1"/>
  <c r="U219" i="2"/>
  <c r="V123" i="2"/>
  <c r="N220" i="2"/>
  <c r="U220" i="2"/>
  <c r="V220" i="2" s="1"/>
  <c r="V124" i="2"/>
  <c r="N221" i="2"/>
  <c r="N316" i="2" s="1"/>
  <c r="U221" i="2"/>
  <c r="V125" i="2"/>
  <c r="N223" i="2"/>
  <c r="U223" i="2"/>
  <c r="V223" i="2" s="1"/>
  <c r="V127" i="2"/>
  <c r="R232" i="2"/>
  <c r="R327" i="2" s="1"/>
  <c r="W232" i="2"/>
  <c r="Y232" i="2" s="1"/>
  <c r="X136" i="2"/>
  <c r="R233" i="2"/>
  <c r="W233" i="2"/>
  <c r="X137" i="2"/>
  <c r="R234" i="2"/>
  <c r="R329" i="2" s="1"/>
  <c r="W234" i="2"/>
  <c r="X138" i="2"/>
  <c r="R235" i="2"/>
  <c r="W235" i="2"/>
  <c r="X139" i="2"/>
  <c r="R236" i="2"/>
  <c r="W236" i="2"/>
  <c r="X140" i="2"/>
  <c r="R237" i="2"/>
  <c r="W237" i="2"/>
  <c r="X141" i="2"/>
  <c r="R239" i="2"/>
  <c r="R334" i="2" s="1"/>
  <c r="W239" i="2"/>
  <c r="X143" i="2"/>
  <c r="R240" i="2"/>
  <c r="W240" i="2"/>
  <c r="X144" i="2"/>
  <c r="R241" i="2"/>
  <c r="R336" i="2" s="1"/>
  <c r="W241" i="2"/>
  <c r="X145" i="2"/>
  <c r="R242" i="2"/>
  <c r="W242" i="2"/>
  <c r="X146" i="2"/>
  <c r="R243" i="2"/>
  <c r="R338" i="2" s="1"/>
  <c r="W243" i="2"/>
  <c r="X147" i="2"/>
  <c r="R244" i="2"/>
  <c r="W244" i="2"/>
  <c r="X148" i="2"/>
  <c r="O250" i="2"/>
  <c r="O345" i="2" s="1"/>
  <c r="V154" i="2"/>
  <c r="U250" i="2"/>
  <c r="V250" i="2" s="1"/>
  <c r="Y57" i="3"/>
  <c r="U346" i="2"/>
  <c r="V251" i="2"/>
  <c r="O58" i="3"/>
  <c r="Y58" i="3"/>
  <c r="V252" i="2"/>
  <c r="U347" i="2"/>
  <c r="Q219" i="2"/>
  <c r="W219" i="2"/>
  <c r="Y219" i="2" s="1"/>
  <c r="X123" i="2"/>
  <c r="Q221" i="2"/>
  <c r="W221" i="2"/>
  <c r="X125" i="2"/>
  <c r="Q223" i="2"/>
  <c r="Q318" i="2" s="1"/>
  <c r="W223" i="2"/>
  <c r="X127" i="2"/>
  <c r="O233" i="2"/>
  <c r="U233" i="2"/>
  <c r="V137" i="2"/>
  <c r="O234" i="2"/>
  <c r="O329" i="2" s="1"/>
  <c r="O427" i="2" s="1"/>
  <c r="U234" i="2"/>
  <c r="V138" i="2"/>
  <c r="O235" i="2"/>
  <c r="U235" i="2"/>
  <c r="V139" i="2"/>
  <c r="O236" i="2"/>
  <c r="O331" i="2" s="1"/>
  <c r="U236" i="2"/>
  <c r="V140" i="2"/>
  <c r="O237" i="2"/>
  <c r="U237" i="2"/>
  <c r="V141" i="2"/>
  <c r="O238" i="2"/>
  <c r="O333" i="2" s="1"/>
  <c r="U238" i="2"/>
  <c r="V142" i="2"/>
  <c r="O239" i="2"/>
  <c r="U239" i="2"/>
  <c r="V143" i="2"/>
  <c r="O240" i="2"/>
  <c r="O335" i="2" s="1"/>
  <c r="U240" i="2"/>
  <c r="V144" i="2"/>
  <c r="O241" i="2"/>
  <c r="U241" i="2"/>
  <c r="V145" i="2"/>
  <c r="O242" i="2"/>
  <c r="O337" i="2" s="1"/>
  <c r="U242" i="2"/>
  <c r="V146" i="2"/>
  <c r="O243" i="2"/>
  <c r="U243" i="2"/>
  <c r="V147" i="2"/>
  <c r="O244" i="2"/>
  <c r="O339" i="2" s="1"/>
  <c r="U244" i="2"/>
  <c r="V148" i="2"/>
  <c r="R245" i="2"/>
  <c r="R340" i="2" s="1"/>
  <c r="W245" i="2"/>
  <c r="X149" i="2"/>
  <c r="R250" i="2"/>
  <c r="R345" i="2" s="1"/>
  <c r="X154" i="2"/>
  <c r="W250" i="2"/>
  <c r="AA57" i="3"/>
  <c r="W346" i="2"/>
  <c r="X251" i="2"/>
  <c r="AA58" i="3"/>
  <c r="W347" i="2"/>
  <c r="X252" i="2"/>
  <c r="R238" i="2"/>
  <c r="AA44" i="3" s="1"/>
  <c r="W238" i="2"/>
  <c r="X142" i="2"/>
  <c r="N27" i="3"/>
  <c r="N122" i="3" s="1"/>
  <c r="N218" i="3" s="1"/>
  <c r="N313" i="3" s="1"/>
  <c r="Z313" i="3" s="1"/>
  <c r="R38" i="3"/>
  <c r="R46" i="3"/>
  <c r="T46" i="3" s="1"/>
  <c r="R335" i="2"/>
  <c r="R48" i="3"/>
  <c r="T48" i="3" s="1"/>
  <c r="R337" i="2"/>
  <c r="O57" i="3"/>
  <c r="O346" i="2"/>
  <c r="Q27" i="3"/>
  <c r="T27" i="3" s="1"/>
  <c r="Q316" i="2"/>
  <c r="R57" i="3"/>
  <c r="T57" i="3" s="1"/>
  <c r="R346" i="2"/>
  <c r="N26" i="3"/>
  <c r="N121" i="3" s="1"/>
  <c r="N217" i="3" s="1"/>
  <c r="N312" i="3" s="1"/>
  <c r="Z312" i="3" s="1"/>
  <c r="N315" i="2"/>
  <c r="N29" i="3"/>
  <c r="N124" i="3" s="1"/>
  <c r="N318" i="2"/>
  <c r="R41" i="3"/>
  <c r="T41" i="3" s="1"/>
  <c r="R330" i="2"/>
  <c r="R43" i="3"/>
  <c r="T43" i="3" s="1"/>
  <c r="R332" i="2"/>
  <c r="R45" i="3"/>
  <c r="T45" i="3" s="1"/>
  <c r="R47" i="3"/>
  <c r="T47" i="3" s="1"/>
  <c r="R49" i="3"/>
  <c r="T49" i="3" s="1"/>
  <c r="O56" i="3"/>
  <c r="O55" i="3" s="1"/>
  <c r="Q26" i="3"/>
  <c r="T26" i="3" s="1"/>
  <c r="Q315" i="2"/>
  <c r="Q29" i="3"/>
  <c r="T29" i="3" s="1"/>
  <c r="R56" i="3"/>
  <c r="T56" i="3" s="1"/>
  <c r="R58" i="3"/>
  <c r="R347" i="2"/>
  <c r="O40" i="3"/>
  <c r="O48" i="3"/>
  <c r="O41" i="3"/>
  <c r="O330" i="2"/>
  <c r="O428" i="2" s="1"/>
  <c r="O43" i="3"/>
  <c r="O332" i="2"/>
  <c r="O44" i="3"/>
  <c r="O45" i="3"/>
  <c r="O334" i="2"/>
  <c r="O46" i="3"/>
  <c r="O47" i="3"/>
  <c r="O336" i="2"/>
  <c r="O49" i="3"/>
  <c r="O338" i="2"/>
  <c r="R339" i="2"/>
  <c r="O347" i="2"/>
  <c r="R333" i="2"/>
  <c r="R331" i="2"/>
  <c r="R328" i="2"/>
  <c r="O328" i="2"/>
  <c r="O426" i="2" s="1"/>
  <c r="Q314" i="2"/>
  <c r="L1032" i="2"/>
  <c r="K1042" i="2" s="1"/>
  <c r="I1032" i="2"/>
  <c r="G1032" i="2"/>
  <c r="F1042" i="2" s="1"/>
  <c r="L1014" i="2"/>
  <c r="K1041" i="2" s="1"/>
  <c r="I1014" i="2"/>
  <c r="G1014" i="2"/>
  <c r="T1002" i="2"/>
  <c r="Z1002" i="2" s="1"/>
  <c r="K1043" i="2" l="1"/>
  <c r="V244" i="2"/>
  <c r="V242" i="2"/>
  <c r="V240" i="2"/>
  <c r="V238" i="2"/>
  <c r="V236" i="2"/>
  <c r="V234" i="2"/>
  <c r="Z58" i="3"/>
  <c r="N412" i="2"/>
  <c r="U412" i="2"/>
  <c r="R427" i="2"/>
  <c r="W427" i="2"/>
  <c r="O437" i="2"/>
  <c r="U437" i="2"/>
  <c r="V437" i="2" s="1"/>
  <c r="O436" i="2"/>
  <c r="U436" i="2"/>
  <c r="V436" i="2" s="1"/>
  <c r="O433" i="2"/>
  <c r="U433" i="2"/>
  <c r="V433" i="2" s="1"/>
  <c r="Q412" i="2"/>
  <c r="W412" i="2"/>
  <c r="Y412" i="2" s="1"/>
  <c r="R426" i="2"/>
  <c r="W426" i="2"/>
  <c r="R429" i="2"/>
  <c r="W429" i="2"/>
  <c r="R438" i="2"/>
  <c r="W438" i="2"/>
  <c r="R437" i="2"/>
  <c r="W437" i="2"/>
  <c r="R445" i="2"/>
  <c r="W445" i="2"/>
  <c r="R443" i="2"/>
  <c r="W443" i="2"/>
  <c r="Q416" i="2"/>
  <c r="W416" i="2"/>
  <c r="Q413" i="2"/>
  <c r="W413" i="2"/>
  <c r="O443" i="2"/>
  <c r="U443" i="2"/>
  <c r="V443" i="2" s="1"/>
  <c r="R436" i="2"/>
  <c r="W436" i="2"/>
  <c r="R434" i="2"/>
  <c r="W434" i="2"/>
  <c r="R432" i="2"/>
  <c r="W432" i="2"/>
  <c r="R430" i="2"/>
  <c r="W430" i="2"/>
  <c r="R428" i="2"/>
  <c r="W428" i="2"/>
  <c r="N416" i="2"/>
  <c r="U416" i="2"/>
  <c r="N413" i="2"/>
  <c r="U413" i="2"/>
  <c r="R444" i="2"/>
  <c r="W444" i="2"/>
  <c r="Q414" i="2"/>
  <c r="W414" i="2"/>
  <c r="O444" i="2"/>
  <c r="U444" i="2"/>
  <c r="R435" i="2"/>
  <c r="W435" i="2"/>
  <c r="R433" i="2"/>
  <c r="W433" i="2"/>
  <c r="AB58" i="3"/>
  <c r="AC58" i="3"/>
  <c r="X346" i="2"/>
  <c r="Y346" i="2"/>
  <c r="X250" i="2"/>
  <c r="Y250" i="2"/>
  <c r="AA56" i="3"/>
  <c r="W345" i="2"/>
  <c r="X245" i="2"/>
  <c r="Y245" i="2"/>
  <c r="O50" i="3"/>
  <c r="Y50" i="3"/>
  <c r="Z50" i="3" s="1"/>
  <c r="U339" i="2"/>
  <c r="V339" i="2" s="1"/>
  <c r="V243" i="2"/>
  <c r="Y48" i="3"/>
  <c r="Z48" i="3" s="1"/>
  <c r="U337" i="2"/>
  <c r="V337" i="2" s="1"/>
  <c r="V241" i="2"/>
  <c r="Y46" i="3"/>
  <c r="Z46" i="3" s="1"/>
  <c r="U335" i="2"/>
  <c r="V335" i="2" s="1"/>
  <c r="V239" i="2"/>
  <c r="Y44" i="3"/>
  <c r="Z44" i="3" s="1"/>
  <c r="U333" i="2"/>
  <c r="V333" i="2" s="1"/>
  <c r="V237" i="2"/>
  <c r="O42" i="3"/>
  <c r="Y42" i="3"/>
  <c r="U331" i="2"/>
  <c r="V331" i="2" s="1"/>
  <c r="V235" i="2"/>
  <c r="Y40" i="3"/>
  <c r="Z40" i="3" s="1"/>
  <c r="U329" i="2"/>
  <c r="V329" i="2" s="1"/>
  <c r="U427" i="2"/>
  <c r="V427" i="2" s="1"/>
  <c r="V233" i="2"/>
  <c r="AA29" i="3"/>
  <c r="W318" i="2"/>
  <c r="X221" i="2"/>
  <c r="Y221" i="2"/>
  <c r="Q25" i="3"/>
  <c r="T25" i="3" s="1"/>
  <c r="AA25" i="3"/>
  <c r="W314" i="2"/>
  <c r="Y314" i="2" s="1"/>
  <c r="X219" i="2"/>
  <c r="V346" i="2"/>
  <c r="Y56" i="3"/>
  <c r="Z56" i="3" s="1"/>
  <c r="U345" i="2"/>
  <c r="V345" i="2" s="1"/>
  <c r="X244" i="2"/>
  <c r="Y244" i="2"/>
  <c r="AA49" i="3"/>
  <c r="W338" i="2"/>
  <c r="X242" i="2"/>
  <c r="Y242" i="2"/>
  <c r="AA47" i="3"/>
  <c r="W336" i="2"/>
  <c r="X240" i="2"/>
  <c r="Y240" i="2"/>
  <c r="AA45" i="3"/>
  <c r="W334" i="2"/>
  <c r="X237" i="2"/>
  <c r="Y237" i="2"/>
  <c r="R42" i="3"/>
  <c r="T42" i="3" s="1"/>
  <c r="AA42" i="3"/>
  <c r="W331" i="2"/>
  <c r="X235" i="2"/>
  <c r="Y235" i="2"/>
  <c r="R40" i="3"/>
  <c r="T40" i="3" s="1"/>
  <c r="AA40" i="3"/>
  <c r="W329" i="2"/>
  <c r="X233" i="2"/>
  <c r="Y233" i="2"/>
  <c r="AA38" i="3"/>
  <c r="AC38" i="3" s="1"/>
  <c r="AD38" i="3" s="1"/>
  <c r="W327" i="2"/>
  <c r="Y327" i="2" s="1"/>
  <c r="X232" i="2"/>
  <c r="Y27" i="3"/>
  <c r="Z27" i="3" s="1"/>
  <c r="U316" i="2"/>
  <c r="V316" i="2" s="1"/>
  <c r="N25" i="3"/>
  <c r="N120" i="3" s="1"/>
  <c r="N216" i="3" s="1"/>
  <c r="N311" i="3" s="1"/>
  <c r="Z311" i="3" s="1"/>
  <c r="Y25" i="3"/>
  <c r="U314" i="2"/>
  <c r="V314" i="2" s="1"/>
  <c r="V219" i="2"/>
  <c r="X220" i="2"/>
  <c r="Y220" i="2"/>
  <c r="O522" i="2"/>
  <c r="O134" i="3" s="1"/>
  <c r="U522" i="2"/>
  <c r="O429" i="2"/>
  <c r="U429" i="2"/>
  <c r="O434" i="2"/>
  <c r="U434" i="2"/>
  <c r="O432" i="2"/>
  <c r="U432" i="2"/>
  <c r="O431" i="2"/>
  <c r="U431" i="2"/>
  <c r="O430" i="2"/>
  <c r="U430" i="2"/>
  <c r="O524" i="2"/>
  <c r="O136" i="3" s="1"/>
  <c r="U524" i="2"/>
  <c r="O435" i="2"/>
  <c r="U435" i="2"/>
  <c r="O523" i="2"/>
  <c r="O135" i="3" s="1"/>
  <c r="U523" i="2"/>
  <c r="R425" i="2"/>
  <c r="W521" i="2" s="1"/>
  <c r="Y521" i="2" s="1"/>
  <c r="W425" i="2"/>
  <c r="Y425" i="2" s="1"/>
  <c r="X327" i="2"/>
  <c r="N414" i="2"/>
  <c r="U414" i="2"/>
  <c r="V414" i="2" s="1"/>
  <c r="AC44" i="3"/>
  <c r="X347" i="2"/>
  <c r="Y347" i="2"/>
  <c r="AB57" i="3"/>
  <c r="AC57" i="3"/>
  <c r="AD57" i="3" s="1"/>
  <c r="R51" i="3"/>
  <c r="T51" i="3" s="1"/>
  <c r="AA51" i="3"/>
  <c r="W340" i="2"/>
  <c r="Y49" i="3"/>
  <c r="Z49" i="3" s="1"/>
  <c r="U338" i="2"/>
  <c r="V338" i="2" s="1"/>
  <c r="Y47" i="3"/>
  <c r="Z47" i="3" s="1"/>
  <c r="U336" i="2"/>
  <c r="V336" i="2" s="1"/>
  <c r="Y45" i="3"/>
  <c r="Z45" i="3" s="1"/>
  <c r="U334" i="2"/>
  <c r="V334" i="2" s="1"/>
  <c r="Y43" i="3"/>
  <c r="Z43" i="3" s="1"/>
  <c r="U332" i="2"/>
  <c r="V332" i="2" s="1"/>
  <c r="Y41" i="3"/>
  <c r="Z41" i="3" s="1"/>
  <c r="U330" i="2"/>
  <c r="V330" i="2" s="1"/>
  <c r="U428" i="2"/>
  <c r="V428" i="2" s="1"/>
  <c r="O39" i="3"/>
  <c r="Y39" i="3"/>
  <c r="U328" i="2"/>
  <c r="V328" i="2" s="1"/>
  <c r="U426" i="2"/>
  <c r="V426" i="2" s="1"/>
  <c r="X223" i="2"/>
  <c r="Y223" i="2"/>
  <c r="AA27" i="3"/>
  <c r="W316" i="2"/>
  <c r="Z57" i="3"/>
  <c r="R50" i="3"/>
  <c r="T50" i="3" s="1"/>
  <c r="AA50" i="3"/>
  <c r="W339" i="2"/>
  <c r="X243" i="2"/>
  <c r="Y243" i="2"/>
  <c r="AA48" i="3"/>
  <c r="W337" i="2"/>
  <c r="X241" i="2"/>
  <c r="Y241" i="2"/>
  <c r="AA46" i="3"/>
  <c r="W335" i="2"/>
  <c r="X239" i="2"/>
  <c r="Y239" i="2"/>
  <c r="AA43" i="3"/>
  <c r="W332" i="2"/>
  <c r="X236" i="2"/>
  <c r="Y236" i="2"/>
  <c r="AA41" i="3"/>
  <c r="W330" i="2"/>
  <c r="X234" i="2"/>
  <c r="Y234" i="2"/>
  <c r="R39" i="3"/>
  <c r="T39" i="3" s="1"/>
  <c r="AA39" i="3"/>
  <c r="W328" i="2"/>
  <c r="Y29" i="3"/>
  <c r="Z29" i="3" s="1"/>
  <c r="U318" i="2"/>
  <c r="V318" i="2" s="1"/>
  <c r="V221" i="2"/>
  <c r="Y26" i="3"/>
  <c r="Z26" i="3" s="1"/>
  <c r="U315" i="2"/>
  <c r="V315" i="2" s="1"/>
  <c r="AA26" i="3"/>
  <c r="W315" i="2"/>
  <c r="R431" i="2"/>
  <c r="W431" i="2"/>
  <c r="R44" i="3"/>
  <c r="T44" i="3" s="1"/>
  <c r="W333" i="2"/>
  <c r="X238" i="2"/>
  <c r="Y238" i="2"/>
  <c r="O445" i="2"/>
  <c r="U445" i="2"/>
  <c r="V347" i="2"/>
  <c r="O539" i="2"/>
  <c r="U539" i="2"/>
  <c r="O540" i="2"/>
  <c r="Y152" i="3" s="1"/>
  <c r="U540" i="2"/>
  <c r="V444" i="2"/>
  <c r="X425" i="2"/>
  <c r="G1036" i="2"/>
  <c r="F1041" i="2"/>
  <c r="F1043" i="2" s="1"/>
  <c r="O151" i="3"/>
  <c r="O638" i="2"/>
  <c r="R55" i="3"/>
  <c r="Q65" i="3" s="1"/>
  <c r="T58" i="3"/>
  <c r="R37" i="3"/>
  <c r="O622" i="2"/>
  <c r="O621" i="2"/>
  <c r="O620" i="2"/>
  <c r="I1036" i="2"/>
  <c r="L1036" i="2"/>
  <c r="I246" i="3"/>
  <c r="G246" i="3"/>
  <c r="F256" i="3" s="1"/>
  <c r="I150" i="3"/>
  <c r="G150" i="3"/>
  <c r="F160" i="3" s="1"/>
  <c r="L933" i="2"/>
  <c r="K943" i="2" s="1"/>
  <c r="I933" i="2"/>
  <c r="G933" i="2"/>
  <c r="F943" i="2" s="1"/>
  <c r="L835" i="2"/>
  <c r="K845" i="2" s="1"/>
  <c r="I835" i="2"/>
  <c r="G835" i="2"/>
  <c r="F845" i="2" s="1"/>
  <c r="L636" i="2"/>
  <c r="K646" i="2" s="1"/>
  <c r="I636" i="2"/>
  <c r="G636" i="2"/>
  <c r="F646" i="2" s="1"/>
  <c r="L538" i="2"/>
  <c r="K548" i="2" s="1"/>
  <c r="I538" i="2"/>
  <c r="G538" i="2"/>
  <c r="F548" i="2" s="1"/>
  <c r="L442" i="2"/>
  <c r="K452" i="2" s="1"/>
  <c r="I442" i="2"/>
  <c r="G442" i="2"/>
  <c r="F452" i="2" s="1"/>
  <c r="R344" i="2"/>
  <c r="Q354" i="2" s="1"/>
  <c r="L344" i="2"/>
  <c r="K354" i="2" s="1"/>
  <c r="I344" i="2"/>
  <c r="G344" i="2"/>
  <c r="F354" i="2" s="1"/>
  <c r="R249" i="2"/>
  <c r="Q259" i="2" s="1"/>
  <c r="L249" i="2"/>
  <c r="K259" i="2" s="1"/>
  <c r="I249" i="2"/>
  <c r="G249" i="2"/>
  <c r="F259" i="2" s="1"/>
  <c r="L153" i="2"/>
  <c r="K163" i="2" s="1"/>
  <c r="I153" i="2"/>
  <c r="G153" i="2"/>
  <c r="F163" i="2" s="1"/>
  <c r="I228" i="3"/>
  <c r="G228" i="3"/>
  <c r="F255" i="3" s="1"/>
  <c r="I132" i="3"/>
  <c r="G132" i="3"/>
  <c r="L915" i="2"/>
  <c r="K942" i="2" s="1"/>
  <c r="I915" i="2"/>
  <c r="G915" i="2"/>
  <c r="F942" i="2" s="1"/>
  <c r="L817" i="2"/>
  <c r="K844" i="2" s="1"/>
  <c r="I817" i="2"/>
  <c r="G817" i="2"/>
  <c r="F844" i="2" s="1"/>
  <c r="L714" i="2"/>
  <c r="I714" i="2"/>
  <c r="I736" i="2" s="1"/>
  <c r="G714" i="2"/>
  <c r="L618" i="2"/>
  <c r="K645" i="2" s="1"/>
  <c r="I618" i="2"/>
  <c r="G618" i="2"/>
  <c r="F645" i="2" s="1"/>
  <c r="L520" i="2"/>
  <c r="K547" i="2" s="1"/>
  <c r="I520" i="2"/>
  <c r="G520" i="2"/>
  <c r="F547" i="2" s="1"/>
  <c r="L424" i="2"/>
  <c r="K451" i="2" s="1"/>
  <c r="I424" i="2"/>
  <c r="G424" i="2"/>
  <c r="F451" i="2" s="1"/>
  <c r="L326" i="2"/>
  <c r="K353" i="2" s="1"/>
  <c r="K355" i="2" s="1"/>
  <c r="I326" i="2"/>
  <c r="G326" i="2"/>
  <c r="F353" i="2" s="1"/>
  <c r="F355" i="2" s="1"/>
  <c r="L231" i="2"/>
  <c r="I231" i="2"/>
  <c r="G231" i="2"/>
  <c r="L135" i="2"/>
  <c r="K162" i="2" s="1"/>
  <c r="I135" i="2"/>
  <c r="G135" i="2"/>
  <c r="R56" i="2"/>
  <c r="Q66" i="2" s="1"/>
  <c r="O56" i="2"/>
  <c r="L56" i="2"/>
  <c r="K66" i="2" s="1"/>
  <c r="I56" i="2"/>
  <c r="G56" i="2"/>
  <c r="F66" i="2" s="1"/>
  <c r="R38" i="2"/>
  <c r="L38" i="2"/>
  <c r="K65" i="2" s="1"/>
  <c r="K67" i="2" s="1"/>
  <c r="I38" i="2"/>
  <c r="G38" i="2"/>
  <c r="K164" i="2" l="1"/>
  <c r="R521" i="2"/>
  <c r="R133" i="3" s="1"/>
  <c r="Z39" i="3"/>
  <c r="O716" i="2"/>
  <c r="U716" i="2"/>
  <c r="O717" i="2"/>
  <c r="U717" i="2"/>
  <c r="O718" i="2"/>
  <c r="U718" i="2"/>
  <c r="AB26" i="3"/>
  <c r="AC26" i="3"/>
  <c r="AD26" i="3" s="1"/>
  <c r="AB39" i="3"/>
  <c r="AC39" i="3"/>
  <c r="AD39" i="3" s="1"/>
  <c r="X330" i="2"/>
  <c r="Y330" i="2"/>
  <c r="X332" i="2"/>
  <c r="Y332" i="2"/>
  <c r="X335" i="2"/>
  <c r="Y335" i="2"/>
  <c r="X337" i="2"/>
  <c r="Y337" i="2"/>
  <c r="X339" i="2"/>
  <c r="Y339" i="2"/>
  <c r="AB27" i="3"/>
  <c r="AC27" i="3"/>
  <c r="AD27" i="3" s="1"/>
  <c r="X340" i="2"/>
  <c r="Y340" i="2"/>
  <c r="AB44" i="3"/>
  <c r="N510" i="2"/>
  <c r="U510" i="2"/>
  <c r="V510" i="2" s="1"/>
  <c r="V523" i="2"/>
  <c r="V435" i="2"/>
  <c r="V524" i="2"/>
  <c r="V430" i="2"/>
  <c r="V431" i="2"/>
  <c r="V432" i="2"/>
  <c r="V434" i="2"/>
  <c r="V522" i="2"/>
  <c r="Z25" i="3"/>
  <c r="AB40" i="3"/>
  <c r="AC40" i="3"/>
  <c r="AD40" i="3" s="1"/>
  <c r="X331" i="2"/>
  <c r="Y331" i="2"/>
  <c r="AB45" i="3"/>
  <c r="AC45" i="3"/>
  <c r="AD45" i="3" s="1"/>
  <c r="AB47" i="3"/>
  <c r="AC47" i="3"/>
  <c r="AD47" i="3" s="1"/>
  <c r="AB49" i="3"/>
  <c r="AC49" i="3"/>
  <c r="AD49" i="3" s="1"/>
  <c r="AC25" i="3"/>
  <c r="AD25" i="3" s="1"/>
  <c r="AB25" i="3"/>
  <c r="X318" i="2"/>
  <c r="Y318" i="2"/>
  <c r="Z42" i="3"/>
  <c r="AB56" i="3"/>
  <c r="AC56" i="3"/>
  <c r="AD56" i="3" s="1"/>
  <c r="X433" i="2"/>
  <c r="Y433" i="2"/>
  <c r="X435" i="2"/>
  <c r="Y435" i="2"/>
  <c r="X414" i="2"/>
  <c r="Y414" i="2"/>
  <c r="X444" i="2"/>
  <c r="Y444" i="2"/>
  <c r="V413" i="2"/>
  <c r="V416" i="2"/>
  <c r="X428" i="2"/>
  <c r="Y428" i="2"/>
  <c r="X430" i="2"/>
  <c r="Y430" i="2"/>
  <c r="X432" i="2"/>
  <c r="Y432" i="2"/>
  <c r="X434" i="2"/>
  <c r="Y434" i="2"/>
  <c r="X436" i="2"/>
  <c r="Y436" i="2"/>
  <c r="X413" i="2"/>
  <c r="Y413" i="2"/>
  <c r="X416" i="2"/>
  <c r="Y416" i="2"/>
  <c r="X443" i="2"/>
  <c r="Y443" i="2"/>
  <c r="X445" i="2"/>
  <c r="Y445" i="2"/>
  <c r="X437" i="2"/>
  <c r="Y437" i="2"/>
  <c r="X438" i="2"/>
  <c r="Y438" i="2"/>
  <c r="X429" i="2"/>
  <c r="Y429" i="2"/>
  <c r="X426" i="2"/>
  <c r="Y426" i="2"/>
  <c r="X314" i="2"/>
  <c r="W508" i="2"/>
  <c r="X412" i="2"/>
  <c r="O529" i="2"/>
  <c r="U529" i="2"/>
  <c r="O532" i="2"/>
  <c r="U532" i="2"/>
  <c r="O533" i="2"/>
  <c r="U533" i="2"/>
  <c r="R523" i="2"/>
  <c r="W523" i="2"/>
  <c r="X521" i="2"/>
  <c r="W619" i="2"/>
  <c r="Y619" i="2" s="1"/>
  <c r="U637" i="2"/>
  <c r="Y151" i="3"/>
  <c r="Z151" i="3" s="1"/>
  <c r="X315" i="2"/>
  <c r="Y315" i="2"/>
  <c r="X328" i="2"/>
  <c r="Y328" i="2"/>
  <c r="AB41" i="3"/>
  <c r="AC41" i="3"/>
  <c r="AD41" i="3" s="1"/>
  <c r="AB43" i="3"/>
  <c r="AC43" i="3"/>
  <c r="AD43" i="3" s="1"/>
  <c r="AB46" i="3"/>
  <c r="AC46" i="3"/>
  <c r="AD46" i="3" s="1"/>
  <c r="AB48" i="3"/>
  <c r="AC48" i="3"/>
  <c r="AD48" i="3" s="1"/>
  <c r="AB50" i="3"/>
  <c r="AC50" i="3"/>
  <c r="AD50" i="3" s="1"/>
  <c r="X316" i="2"/>
  <c r="Y316" i="2"/>
  <c r="AB51" i="3"/>
  <c r="AC51" i="3"/>
  <c r="AD51" i="3" s="1"/>
  <c r="AD44" i="3"/>
  <c r="Y135" i="3"/>
  <c r="Z135" i="3" s="1"/>
  <c r="U621" i="2"/>
  <c r="V621" i="2" s="1"/>
  <c r="O531" i="2"/>
  <c r="U531" i="2"/>
  <c r="Y136" i="3"/>
  <c r="Z136" i="3" s="1"/>
  <c r="U622" i="2"/>
  <c r="V622" i="2" s="1"/>
  <c r="O526" i="2"/>
  <c r="U526" i="2"/>
  <c r="O527" i="2"/>
  <c r="U527" i="2"/>
  <c r="O528" i="2"/>
  <c r="U528" i="2"/>
  <c r="O530" i="2"/>
  <c r="U530" i="2"/>
  <c r="O525" i="2"/>
  <c r="U525" i="2"/>
  <c r="V429" i="2"/>
  <c r="Y134" i="3"/>
  <c r="Z134" i="3" s="1"/>
  <c r="U620" i="2"/>
  <c r="V620" i="2" s="1"/>
  <c r="X329" i="2"/>
  <c r="Y329" i="2"/>
  <c r="AB42" i="3"/>
  <c r="AC42" i="3"/>
  <c r="AD42" i="3" s="1"/>
  <c r="X334" i="2"/>
  <c r="Y334" i="2"/>
  <c r="X336" i="2"/>
  <c r="Y336" i="2"/>
  <c r="X338" i="2"/>
  <c r="Y338" i="2"/>
  <c r="AB29" i="3"/>
  <c r="AC29" i="3"/>
  <c r="AD29" i="3" s="1"/>
  <c r="X345" i="2"/>
  <c r="Y345" i="2"/>
  <c r="AD58" i="3"/>
  <c r="AB38" i="3"/>
  <c r="R529" i="2"/>
  <c r="W529" i="2"/>
  <c r="R531" i="2"/>
  <c r="W531" i="2"/>
  <c r="Q510" i="2"/>
  <c r="W510" i="2"/>
  <c r="R540" i="2"/>
  <c r="W540" i="2"/>
  <c r="N509" i="2"/>
  <c r="U509" i="2"/>
  <c r="N512" i="2"/>
  <c r="U512" i="2"/>
  <c r="R524" i="2"/>
  <c r="W524" i="2"/>
  <c r="R526" i="2"/>
  <c r="W526" i="2"/>
  <c r="R528" i="2"/>
  <c r="W528" i="2"/>
  <c r="R530" i="2"/>
  <c r="W530" i="2"/>
  <c r="R532" i="2"/>
  <c r="W532" i="2"/>
  <c r="Q509" i="2"/>
  <c r="W509" i="2"/>
  <c r="Q512" i="2"/>
  <c r="W512" i="2"/>
  <c r="R539" i="2"/>
  <c r="W539" i="2"/>
  <c r="R541" i="2"/>
  <c r="W541" i="2"/>
  <c r="R533" i="2"/>
  <c r="W533" i="2"/>
  <c r="R534" i="2"/>
  <c r="W534" i="2"/>
  <c r="R525" i="2"/>
  <c r="W525" i="2"/>
  <c r="R522" i="2"/>
  <c r="W522" i="2"/>
  <c r="X427" i="2"/>
  <c r="Y427" i="2"/>
  <c r="N508" i="2"/>
  <c r="U508" i="2"/>
  <c r="V412" i="2"/>
  <c r="O734" i="2"/>
  <c r="U734" i="2"/>
  <c r="O637" i="2"/>
  <c r="V637" i="2" s="1"/>
  <c r="O152" i="3"/>
  <c r="Z152" i="3" s="1"/>
  <c r="U638" i="2"/>
  <c r="V638" i="2" s="1"/>
  <c r="V539" i="2"/>
  <c r="X333" i="2"/>
  <c r="Y333" i="2"/>
  <c r="X431" i="2"/>
  <c r="Y431" i="2"/>
  <c r="R527" i="2"/>
  <c r="AA139" i="3" s="1"/>
  <c r="W527" i="2"/>
  <c r="O541" i="2"/>
  <c r="U541" i="2"/>
  <c r="V540" i="2"/>
  <c r="V445" i="2"/>
  <c r="R619" i="2"/>
  <c r="W715" i="2" s="1"/>
  <c r="Y715" i="2" s="1"/>
  <c r="K453" i="2"/>
  <c r="F647" i="2"/>
  <c r="I157" i="2"/>
  <c r="F846" i="2"/>
  <c r="F257" i="3"/>
  <c r="K549" i="2"/>
  <c r="K944" i="2"/>
  <c r="Q64" i="3"/>
  <c r="Q66" i="3" s="1"/>
  <c r="R59" i="3"/>
  <c r="G154" i="3"/>
  <c r="F159" i="3"/>
  <c r="F161" i="3" s="1"/>
  <c r="I154" i="3"/>
  <c r="I60" i="2"/>
  <c r="F944" i="2"/>
  <c r="F453" i="2"/>
  <c r="K647" i="2"/>
  <c r="G60" i="2"/>
  <c r="F65" i="2"/>
  <c r="F67" i="2" s="1"/>
  <c r="G253" i="2"/>
  <c r="F258" i="2"/>
  <c r="F260" i="2" s="1"/>
  <c r="K846" i="2"/>
  <c r="G157" i="2"/>
  <c r="F162" i="2"/>
  <c r="F164" i="2" s="1"/>
  <c r="F549" i="2"/>
  <c r="L736" i="2"/>
  <c r="K741" i="2"/>
  <c r="K743" i="2" s="1"/>
  <c r="R60" i="2"/>
  <c r="Q65" i="2"/>
  <c r="Q67" i="2" s="1"/>
  <c r="G736" i="2"/>
  <c r="F741" i="2"/>
  <c r="F743" i="2" s="1"/>
  <c r="L253" i="2"/>
  <c r="K258" i="2"/>
  <c r="K260" i="2" s="1"/>
  <c r="G937" i="2"/>
  <c r="L446" i="2"/>
  <c r="G640" i="2"/>
  <c r="L839" i="2"/>
  <c r="L937" i="2"/>
  <c r="L60" i="2"/>
  <c r="L348" i="2"/>
  <c r="G542" i="2"/>
  <c r="L542" i="2"/>
  <c r="I937" i="2"/>
  <c r="I250" i="3"/>
  <c r="G250" i="3"/>
  <c r="I348" i="2"/>
  <c r="G348" i="2"/>
  <c r="I542" i="2"/>
  <c r="G446" i="2"/>
  <c r="L640" i="2"/>
  <c r="G839" i="2"/>
  <c r="I446" i="2"/>
  <c r="I839" i="2"/>
  <c r="L157" i="2"/>
  <c r="I253" i="2"/>
  <c r="T344" i="2"/>
  <c r="V525" i="2" l="1"/>
  <c r="V530" i="2"/>
  <c r="V528" i="2"/>
  <c r="V527" i="2"/>
  <c r="V526" i="2"/>
  <c r="V531" i="2"/>
  <c r="AA133" i="3"/>
  <c r="AC133" i="3" s="1"/>
  <c r="AC139" i="3"/>
  <c r="N606" i="2"/>
  <c r="Y120" i="3"/>
  <c r="Z120" i="3" s="1"/>
  <c r="U606" i="2"/>
  <c r="V508" i="2"/>
  <c r="AA134" i="3"/>
  <c r="W620" i="2"/>
  <c r="R134" i="3"/>
  <c r="R620" i="2"/>
  <c r="AA137" i="3"/>
  <c r="W623" i="2"/>
  <c r="R137" i="3"/>
  <c r="R623" i="2"/>
  <c r="AA146" i="3"/>
  <c r="W632" i="2"/>
  <c r="R146" i="3"/>
  <c r="R632" i="2"/>
  <c r="AA145" i="3"/>
  <c r="W631" i="2"/>
  <c r="R145" i="3"/>
  <c r="R631" i="2"/>
  <c r="AA153" i="3"/>
  <c r="W639" i="2"/>
  <c r="R153" i="3"/>
  <c r="R639" i="2"/>
  <c r="AA151" i="3"/>
  <c r="W637" i="2"/>
  <c r="R637" i="2"/>
  <c r="R151" i="3"/>
  <c r="AA124" i="3"/>
  <c r="W610" i="2"/>
  <c r="Q124" i="3"/>
  <c r="Q610" i="2"/>
  <c r="AA121" i="3"/>
  <c r="W607" i="2"/>
  <c r="Q607" i="2"/>
  <c r="Q121" i="3"/>
  <c r="AA144" i="3"/>
  <c r="W630" i="2"/>
  <c r="R630" i="2"/>
  <c r="R144" i="3"/>
  <c r="AA142" i="3"/>
  <c r="W628" i="2"/>
  <c r="R628" i="2"/>
  <c r="R142" i="3"/>
  <c r="AA140" i="3"/>
  <c r="W626" i="2"/>
  <c r="R626" i="2"/>
  <c r="R140" i="3"/>
  <c r="AA138" i="3"/>
  <c r="W624" i="2"/>
  <c r="R624" i="2"/>
  <c r="R138" i="3"/>
  <c r="AA136" i="3"/>
  <c r="W622" i="2"/>
  <c r="R622" i="2"/>
  <c r="R136" i="3"/>
  <c r="T136" i="3" s="1"/>
  <c r="N610" i="2"/>
  <c r="Y124" i="3"/>
  <c r="Z124" i="3" s="1"/>
  <c r="U610" i="2"/>
  <c r="V610" i="2" s="1"/>
  <c r="N607" i="2"/>
  <c r="Y121" i="3"/>
  <c r="Z121" i="3" s="1"/>
  <c r="U607" i="2"/>
  <c r="V607" i="2" s="1"/>
  <c r="AA152" i="3"/>
  <c r="W638" i="2"/>
  <c r="R638" i="2"/>
  <c r="R152" i="3"/>
  <c r="T152" i="3" s="1"/>
  <c r="AA122" i="3"/>
  <c r="W608" i="2"/>
  <c r="Q608" i="2"/>
  <c r="Q122" i="3"/>
  <c r="AA143" i="3"/>
  <c r="W629" i="2"/>
  <c r="R629" i="2"/>
  <c r="R143" i="3"/>
  <c r="AA141" i="3"/>
  <c r="W627" i="2"/>
  <c r="R141" i="3"/>
  <c r="R627" i="2"/>
  <c r="AB133" i="3"/>
  <c r="AA135" i="3"/>
  <c r="W621" i="2"/>
  <c r="R135" i="3"/>
  <c r="R621" i="2"/>
  <c r="Y145" i="3"/>
  <c r="U631" i="2"/>
  <c r="O145" i="3"/>
  <c r="O631" i="2"/>
  <c r="Y144" i="3"/>
  <c r="U630" i="2"/>
  <c r="O144" i="3"/>
  <c r="O630" i="2"/>
  <c r="Y141" i="3"/>
  <c r="U627" i="2"/>
  <c r="O141" i="3"/>
  <c r="O627" i="2"/>
  <c r="X508" i="2"/>
  <c r="Y508" i="2"/>
  <c r="N608" i="2"/>
  <c r="Y122" i="3"/>
  <c r="Z122" i="3" s="1"/>
  <c r="U608" i="2"/>
  <c r="V608" i="2" s="1"/>
  <c r="V718" i="2"/>
  <c r="V717" i="2"/>
  <c r="V716" i="2"/>
  <c r="U639" i="2"/>
  <c r="Y153" i="3"/>
  <c r="X522" i="2"/>
  <c r="Y522" i="2"/>
  <c r="X525" i="2"/>
  <c r="Y525" i="2"/>
  <c r="X534" i="2"/>
  <c r="Y534" i="2"/>
  <c r="X533" i="2"/>
  <c r="Y533" i="2"/>
  <c r="X541" i="2"/>
  <c r="Y541" i="2"/>
  <c r="X539" i="2"/>
  <c r="Y539" i="2"/>
  <c r="X512" i="2"/>
  <c r="Y512" i="2"/>
  <c r="X509" i="2"/>
  <c r="Y509" i="2"/>
  <c r="X532" i="2"/>
  <c r="Y532" i="2"/>
  <c r="X530" i="2"/>
  <c r="Y530" i="2"/>
  <c r="X528" i="2"/>
  <c r="Y528" i="2"/>
  <c r="X526" i="2"/>
  <c r="Y526" i="2"/>
  <c r="X524" i="2"/>
  <c r="Y524" i="2"/>
  <c r="V512" i="2"/>
  <c r="V509" i="2"/>
  <c r="X540" i="2"/>
  <c r="Y540" i="2"/>
  <c r="X510" i="2"/>
  <c r="Y510" i="2"/>
  <c r="X531" i="2"/>
  <c r="Y531" i="2"/>
  <c r="X529" i="2"/>
  <c r="Y529" i="2"/>
  <c r="Y137" i="3"/>
  <c r="U623" i="2"/>
  <c r="O137" i="3"/>
  <c r="O623" i="2"/>
  <c r="Y142" i="3"/>
  <c r="U628" i="2"/>
  <c r="O142" i="3"/>
  <c r="O628" i="2"/>
  <c r="Y140" i="3"/>
  <c r="U626" i="2"/>
  <c r="O140" i="3"/>
  <c r="O626" i="2"/>
  <c r="Y139" i="3"/>
  <c r="U625" i="2"/>
  <c r="O139" i="3"/>
  <c r="O625" i="2"/>
  <c r="Y138" i="3"/>
  <c r="U624" i="2"/>
  <c r="O138" i="3"/>
  <c r="O624" i="2"/>
  <c r="Y143" i="3"/>
  <c r="U629" i="2"/>
  <c r="O143" i="3"/>
  <c r="O629" i="2"/>
  <c r="X523" i="2"/>
  <c r="Y523" i="2"/>
  <c r="V533" i="2"/>
  <c r="V532" i="2"/>
  <c r="V529" i="2"/>
  <c r="O821" i="2"/>
  <c r="U821" i="2"/>
  <c r="O820" i="2"/>
  <c r="U820" i="2"/>
  <c r="O819" i="2"/>
  <c r="U819" i="2"/>
  <c r="O837" i="2"/>
  <c r="U837" i="2"/>
  <c r="V837" i="2" s="1"/>
  <c r="O733" i="2"/>
  <c r="U733" i="2"/>
  <c r="V733" i="2" s="1"/>
  <c r="V734" i="2"/>
  <c r="W625" i="2"/>
  <c r="R139" i="3"/>
  <c r="AB139" i="3" s="1"/>
  <c r="R625" i="2"/>
  <c r="X527" i="2"/>
  <c r="Y527" i="2"/>
  <c r="O153" i="3"/>
  <c r="O150" i="3" s="1"/>
  <c r="O639" i="2"/>
  <c r="V639" i="2" s="1"/>
  <c r="V541" i="2"/>
  <c r="R715" i="2"/>
  <c r="W818" i="2" s="1"/>
  <c r="Y818" i="2" s="1"/>
  <c r="X619" i="2"/>
  <c r="T325" i="3"/>
  <c r="T216" i="3"/>
  <c r="AD216" i="3" s="1"/>
  <c r="T153" i="3"/>
  <c r="T144" i="3"/>
  <c r="T139" i="3"/>
  <c r="T138" i="3"/>
  <c r="V819" i="2" l="1"/>
  <c r="V820" i="2"/>
  <c r="V821" i="2"/>
  <c r="Z143" i="3"/>
  <c r="Z138" i="3"/>
  <c r="Z139" i="3"/>
  <c r="Z140" i="3"/>
  <c r="Z142" i="3"/>
  <c r="Z137" i="3"/>
  <c r="N704" i="2"/>
  <c r="U704" i="2"/>
  <c r="Z141" i="3"/>
  <c r="Z144" i="3"/>
  <c r="Z145" i="3"/>
  <c r="AB135" i="3"/>
  <c r="AC135" i="3"/>
  <c r="AB141" i="3"/>
  <c r="AC141" i="3"/>
  <c r="R725" i="2"/>
  <c r="W725" i="2"/>
  <c r="AB143" i="3"/>
  <c r="AC143" i="3"/>
  <c r="Q704" i="2"/>
  <c r="W704" i="2"/>
  <c r="AB122" i="3"/>
  <c r="AC122" i="3"/>
  <c r="R734" i="2"/>
  <c r="W734" i="2"/>
  <c r="AB152" i="3"/>
  <c r="AC152" i="3"/>
  <c r="AD152" i="3" s="1"/>
  <c r="N706" i="2"/>
  <c r="U706" i="2"/>
  <c r="V706" i="2" s="1"/>
  <c r="R718" i="2"/>
  <c r="W718" i="2"/>
  <c r="AB136" i="3"/>
  <c r="AC136" i="3"/>
  <c r="AD136" i="3" s="1"/>
  <c r="R720" i="2"/>
  <c r="W720" i="2"/>
  <c r="AB138" i="3"/>
  <c r="AC138" i="3"/>
  <c r="AD138" i="3" s="1"/>
  <c r="R722" i="2"/>
  <c r="W722" i="2"/>
  <c r="AB140" i="3"/>
  <c r="AC140" i="3"/>
  <c r="R724" i="2"/>
  <c r="W724" i="2"/>
  <c r="AB142" i="3"/>
  <c r="AC142" i="3"/>
  <c r="R726" i="2"/>
  <c r="W726" i="2"/>
  <c r="AB144" i="3"/>
  <c r="AC144" i="3"/>
  <c r="AD144" i="3" s="1"/>
  <c r="Q703" i="2"/>
  <c r="W703" i="2"/>
  <c r="AB121" i="3"/>
  <c r="AC121" i="3"/>
  <c r="AB124" i="3"/>
  <c r="AC124" i="3"/>
  <c r="R733" i="2"/>
  <c r="W733" i="2"/>
  <c r="AB151" i="3"/>
  <c r="AC151" i="3"/>
  <c r="AB153" i="3"/>
  <c r="AC153" i="3"/>
  <c r="AD153" i="3" s="1"/>
  <c r="AB145" i="3"/>
  <c r="AC145" i="3"/>
  <c r="AB146" i="3"/>
  <c r="AC146" i="3"/>
  <c r="AB137" i="3"/>
  <c r="AC137" i="3"/>
  <c r="AB134" i="3"/>
  <c r="AC134" i="3"/>
  <c r="N702" i="2"/>
  <c r="U702" i="2"/>
  <c r="V606" i="2"/>
  <c r="U917" i="2"/>
  <c r="O325" i="3"/>
  <c r="O917" i="2"/>
  <c r="U1016" i="2" s="1"/>
  <c r="U918" i="2"/>
  <c r="O326" i="3"/>
  <c r="O918" i="2"/>
  <c r="U919" i="2"/>
  <c r="O327" i="3"/>
  <c r="O919" i="2"/>
  <c r="U1018" i="2" s="1"/>
  <c r="O725" i="2"/>
  <c r="U725" i="2"/>
  <c r="V629" i="2"/>
  <c r="O720" i="2"/>
  <c r="U720" i="2"/>
  <c r="V624" i="2"/>
  <c r="O721" i="2"/>
  <c r="U721" i="2"/>
  <c r="V625" i="2"/>
  <c r="O722" i="2"/>
  <c r="U722" i="2"/>
  <c r="V722" i="2" s="1"/>
  <c r="V626" i="2"/>
  <c r="O724" i="2"/>
  <c r="U724" i="2"/>
  <c r="V628" i="2"/>
  <c r="O719" i="2"/>
  <c r="U719" i="2"/>
  <c r="V623" i="2"/>
  <c r="Z153" i="3"/>
  <c r="O723" i="2"/>
  <c r="U723" i="2"/>
  <c r="V723" i="2" s="1"/>
  <c r="V627" i="2"/>
  <c r="O726" i="2"/>
  <c r="U726" i="2"/>
  <c r="V630" i="2"/>
  <c r="O727" i="2"/>
  <c r="U727" i="2"/>
  <c r="V727" i="2" s="1"/>
  <c r="V631" i="2"/>
  <c r="R717" i="2"/>
  <c r="W717" i="2"/>
  <c r="X621" i="2"/>
  <c r="Y621" i="2"/>
  <c r="R723" i="2"/>
  <c r="W723" i="2"/>
  <c r="X627" i="2"/>
  <c r="Y627" i="2"/>
  <c r="X629" i="2"/>
  <c r="Y629" i="2"/>
  <c r="X608" i="2"/>
  <c r="Y608" i="2"/>
  <c r="X638" i="2"/>
  <c r="Y638" i="2"/>
  <c r="N703" i="2"/>
  <c r="U703" i="2"/>
  <c r="X622" i="2"/>
  <c r="Y622" i="2"/>
  <c r="X624" i="2"/>
  <c r="Y624" i="2"/>
  <c r="X626" i="2"/>
  <c r="Y626" i="2"/>
  <c r="X628" i="2"/>
  <c r="Y628" i="2"/>
  <c r="X630" i="2"/>
  <c r="Y630" i="2"/>
  <c r="X607" i="2"/>
  <c r="Y607" i="2"/>
  <c r="Q706" i="2"/>
  <c r="T706" i="2" s="1"/>
  <c r="W706" i="2"/>
  <c r="X610" i="2"/>
  <c r="Y610" i="2"/>
  <c r="X637" i="2"/>
  <c r="Y637" i="2"/>
  <c r="R735" i="2"/>
  <c r="W735" i="2"/>
  <c r="X639" i="2"/>
  <c r="Y639" i="2"/>
  <c r="R727" i="2"/>
  <c r="W727" i="2"/>
  <c r="X631" i="2"/>
  <c r="Y631" i="2"/>
  <c r="R728" i="2"/>
  <c r="W728" i="2"/>
  <c r="X632" i="2"/>
  <c r="Y632" i="2"/>
  <c r="R719" i="2"/>
  <c r="W719" i="2"/>
  <c r="X623" i="2"/>
  <c r="Y623" i="2"/>
  <c r="R716" i="2"/>
  <c r="W716" i="2"/>
  <c r="Y716" i="2" s="1"/>
  <c r="X620" i="2"/>
  <c r="Y620" i="2"/>
  <c r="AD139" i="3"/>
  <c r="O735" i="2"/>
  <c r="U838" i="2" s="1"/>
  <c r="U735" i="2"/>
  <c r="V735" i="2" s="1"/>
  <c r="O836" i="2"/>
  <c r="U836" i="2"/>
  <c r="V836" i="2" s="1"/>
  <c r="U935" i="2"/>
  <c r="O935" i="2"/>
  <c r="O343" i="3"/>
  <c r="R721" i="2"/>
  <c r="W721" i="2"/>
  <c r="X625" i="2"/>
  <c r="Y625" i="2"/>
  <c r="O732" i="2"/>
  <c r="O838" i="2"/>
  <c r="R818" i="2"/>
  <c r="X715" i="2"/>
  <c r="T735" i="2"/>
  <c r="T734" i="2"/>
  <c r="T639" i="2"/>
  <c r="T638" i="2"/>
  <c r="T541" i="2"/>
  <c r="Z541" i="2" s="1"/>
  <c r="T540" i="2"/>
  <c r="Z540" i="2" s="1"/>
  <c r="T534" i="2"/>
  <c r="Z534" i="2" s="1"/>
  <c r="T529" i="2"/>
  <c r="Z529" i="2" s="1"/>
  <c r="T525" i="2"/>
  <c r="Z525" i="2" s="1"/>
  <c r="T524" i="2"/>
  <c r="Z524" i="2" s="1"/>
  <c r="T523" i="2"/>
  <c r="Z523" i="2" s="1"/>
  <c r="T522" i="2"/>
  <c r="Z522" i="2" s="1"/>
  <c r="T445" i="2"/>
  <c r="Z445" i="2" s="1"/>
  <c r="T444" i="2"/>
  <c r="Z444" i="2" s="1"/>
  <c r="T433" i="2"/>
  <c r="Z433" i="2" s="1"/>
  <c r="T428" i="2"/>
  <c r="Z428" i="2" s="1"/>
  <c r="T427" i="2"/>
  <c r="Z427" i="2" s="1"/>
  <c r="T426" i="2"/>
  <c r="Z426" i="2" s="1"/>
  <c r="T425" i="2"/>
  <c r="Z425" i="2" s="1"/>
  <c r="T347" i="2"/>
  <c r="Z347" i="2" s="1"/>
  <c r="T346" i="2"/>
  <c r="Z346" i="2" s="1"/>
  <c r="T345" i="2"/>
  <c r="Z345" i="2" s="1"/>
  <c r="T327" i="2"/>
  <c r="Z327" i="2" s="1"/>
  <c r="T252" i="2"/>
  <c r="Z252" i="2" s="1"/>
  <c r="T251" i="2"/>
  <c r="Z251" i="2" s="1"/>
  <c r="T250" i="2"/>
  <c r="Z250" i="2" s="1"/>
  <c r="T156" i="2"/>
  <c r="Z156" i="2" s="1"/>
  <c r="T155" i="2"/>
  <c r="Z155" i="2" s="1"/>
  <c r="T59" i="2"/>
  <c r="Z59" i="2" s="1"/>
  <c r="T58" i="2"/>
  <c r="Z58" i="2" s="1"/>
  <c r="T57" i="2"/>
  <c r="Z57" i="2" s="1"/>
  <c r="T52" i="2"/>
  <c r="Z52" i="2" s="1"/>
  <c r="T51" i="2"/>
  <c r="Z51" i="2" s="1"/>
  <c r="T50" i="2"/>
  <c r="Z50" i="2" s="1"/>
  <c r="T49" i="2"/>
  <c r="Z49" i="2" s="1"/>
  <c r="T48" i="2"/>
  <c r="Z48" i="2" s="1"/>
  <c r="T47" i="2"/>
  <c r="Z47" i="2" s="1"/>
  <c r="T46" i="2"/>
  <c r="Z46" i="2" s="1"/>
  <c r="T45" i="2"/>
  <c r="Z45" i="2" s="1"/>
  <c r="T44" i="2"/>
  <c r="Z44" i="2" s="1"/>
  <c r="T43" i="2"/>
  <c r="Z43" i="2" s="1"/>
  <c r="T42" i="2"/>
  <c r="Z42" i="2" s="1"/>
  <c r="T41" i="2"/>
  <c r="Z41" i="2" s="1"/>
  <c r="T40" i="2"/>
  <c r="Z40" i="2" s="1"/>
  <c r="T39" i="2"/>
  <c r="Z39" i="2" s="1"/>
  <c r="T703" i="2"/>
  <c r="T702" i="2"/>
  <c r="Z702" i="2" s="1"/>
  <c r="T607" i="2"/>
  <c r="T606" i="2"/>
  <c r="Z606" i="2" s="1"/>
  <c r="T512" i="2"/>
  <c r="Z512" i="2" s="1"/>
  <c r="T509" i="2"/>
  <c r="Z509" i="2" s="1"/>
  <c r="T508" i="2"/>
  <c r="Z508" i="2" s="1"/>
  <c r="T416" i="2"/>
  <c r="Z416" i="2" s="1"/>
  <c r="T413" i="2"/>
  <c r="Z413" i="2" s="1"/>
  <c r="T412" i="2"/>
  <c r="Z412" i="2" s="1"/>
  <c r="T318" i="2"/>
  <c r="Z318" i="2" s="1"/>
  <c r="T315" i="2"/>
  <c r="Z315" i="2" s="1"/>
  <c r="T314" i="2"/>
  <c r="Z314" i="2" s="1"/>
  <c r="T223" i="2"/>
  <c r="Z223" i="2" s="1"/>
  <c r="T220" i="2"/>
  <c r="Z220" i="2" s="1"/>
  <c r="T219" i="2"/>
  <c r="Z219" i="2" s="1"/>
  <c r="T127" i="2"/>
  <c r="Z127" i="2" s="1"/>
  <c r="T124" i="2"/>
  <c r="Z124" i="2" s="1"/>
  <c r="T123" i="2"/>
  <c r="Z123" i="2" s="1"/>
  <c r="T30" i="2"/>
  <c r="Z30" i="2" s="1"/>
  <c r="T28" i="2"/>
  <c r="Z28" i="2" s="1"/>
  <c r="T27" i="2"/>
  <c r="Z27" i="2" s="1"/>
  <c r="T26" i="2"/>
  <c r="Z26" i="2" s="1"/>
  <c r="V719" i="2" l="1"/>
  <c r="V720" i="2"/>
  <c r="AC229" i="3"/>
  <c r="W916" i="2"/>
  <c r="Y916" i="2" s="1"/>
  <c r="X719" i="2"/>
  <c r="Y719" i="2"/>
  <c r="X728" i="2"/>
  <c r="Y728" i="2"/>
  <c r="X727" i="2"/>
  <c r="Y727" i="2"/>
  <c r="Z639" i="2"/>
  <c r="X735" i="2"/>
  <c r="Y735" i="2"/>
  <c r="Z735" i="2" s="1"/>
  <c r="X706" i="2"/>
  <c r="Y706" i="2"/>
  <c r="Z706" i="2" s="1"/>
  <c r="Z607" i="2"/>
  <c r="V703" i="2"/>
  <c r="Z638" i="2"/>
  <c r="X723" i="2"/>
  <c r="Y723" i="2"/>
  <c r="X717" i="2"/>
  <c r="Y717" i="2"/>
  <c r="O830" i="2"/>
  <c r="U830" i="2"/>
  <c r="V726" i="2"/>
  <c r="O826" i="2"/>
  <c r="U826" i="2"/>
  <c r="O822" i="2"/>
  <c r="U822" i="2"/>
  <c r="V724" i="2"/>
  <c r="O825" i="2"/>
  <c r="U825" i="2"/>
  <c r="V721" i="2"/>
  <c r="O823" i="2"/>
  <c r="U823" i="2"/>
  <c r="V725" i="2"/>
  <c r="V919" i="2"/>
  <c r="O1017" i="2"/>
  <c r="U1017" i="2"/>
  <c r="V918" i="2"/>
  <c r="V917" i="2"/>
  <c r="N805" i="2"/>
  <c r="U805" i="2"/>
  <c r="V702" i="2"/>
  <c r="W836" i="2"/>
  <c r="R836" i="2"/>
  <c r="R732" i="2"/>
  <c r="Q742" i="2" s="1"/>
  <c r="Q806" i="2"/>
  <c r="W806" i="2"/>
  <c r="R829" i="2"/>
  <c r="W829" i="2"/>
  <c r="R827" i="2"/>
  <c r="W827" i="2"/>
  <c r="R825" i="2"/>
  <c r="W825" i="2"/>
  <c r="R823" i="2"/>
  <c r="W823" i="2"/>
  <c r="R821" i="2"/>
  <c r="W821" i="2"/>
  <c r="N809" i="2"/>
  <c r="U809" i="2"/>
  <c r="R837" i="2"/>
  <c r="W837" i="2"/>
  <c r="Q807" i="2"/>
  <c r="W807" i="2"/>
  <c r="R828" i="2"/>
  <c r="W828" i="2"/>
  <c r="V704" i="2"/>
  <c r="U936" i="2"/>
  <c r="W819" i="2"/>
  <c r="Y819" i="2" s="1"/>
  <c r="R819" i="2"/>
  <c r="X716" i="2"/>
  <c r="R822" i="2"/>
  <c r="W822" i="2"/>
  <c r="R831" i="2"/>
  <c r="W831" i="2"/>
  <c r="R830" i="2"/>
  <c r="W830" i="2"/>
  <c r="R838" i="2"/>
  <c r="W838" i="2"/>
  <c r="Q809" i="2"/>
  <c r="W809" i="2"/>
  <c r="N806" i="2"/>
  <c r="U806" i="2"/>
  <c r="R826" i="2"/>
  <c r="W826" i="2"/>
  <c r="R820" i="2"/>
  <c r="W820" i="2"/>
  <c r="O829" i="2"/>
  <c r="U829" i="2"/>
  <c r="O827" i="2"/>
  <c r="U827" i="2"/>
  <c r="O824" i="2"/>
  <c r="U824" i="2"/>
  <c r="O828" i="2"/>
  <c r="U828" i="2"/>
  <c r="X733" i="2"/>
  <c r="Y733" i="2"/>
  <c r="X703" i="2"/>
  <c r="Y703" i="2"/>
  <c r="Z703" i="2" s="1"/>
  <c r="X726" i="2"/>
  <c r="Y726" i="2"/>
  <c r="X724" i="2"/>
  <c r="Y724" i="2"/>
  <c r="X722" i="2"/>
  <c r="Y722" i="2"/>
  <c r="X720" i="2"/>
  <c r="Y720" i="2"/>
  <c r="X718" i="2"/>
  <c r="Y718" i="2"/>
  <c r="X734" i="2"/>
  <c r="Y734" i="2"/>
  <c r="Z734" i="2" s="1"/>
  <c r="X704" i="2"/>
  <c r="Y704" i="2"/>
  <c r="X725" i="2"/>
  <c r="Y725" i="2"/>
  <c r="N807" i="2"/>
  <c r="U807" i="2"/>
  <c r="V807" i="2" s="1"/>
  <c r="O1034" i="2"/>
  <c r="U1034" i="2"/>
  <c r="V1034" i="2" s="1"/>
  <c r="V935" i="2"/>
  <c r="U934" i="2"/>
  <c r="V934" i="2" s="1"/>
  <c r="O934" i="2"/>
  <c r="O342" i="3"/>
  <c r="V838" i="2"/>
  <c r="R824" i="2"/>
  <c r="W824" i="2"/>
  <c r="X721" i="2"/>
  <c r="Y721" i="2"/>
  <c r="O936" i="2"/>
  <c r="V936" i="2" s="1"/>
  <c r="X818" i="2"/>
  <c r="R916" i="2"/>
  <c r="T903" i="2"/>
  <c r="Z903" i="2" s="1"/>
  <c r="O153" i="2"/>
  <c r="O1018" i="2"/>
  <c r="O136" i="2"/>
  <c r="V828" i="2" l="1"/>
  <c r="V824" i="2"/>
  <c r="V827" i="2"/>
  <c r="V829" i="2"/>
  <c r="V806" i="2"/>
  <c r="V809" i="2"/>
  <c r="V823" i="2"/>
  <c r="V822" i="2"/>
  <c r="V826" i="2"/>
  <c r="O232" i="2"/>
  <c r="O327" i="2" s="1"/>
  <c r="U232" i="2"/>
  <c r="V136" i="2"/>
  <c r="O1113" i="2"/>
  <c r="U1113" i="2"/>
  <c r="V1113" i="2" s="1"/>
  <c r="X916" i="2"/>
  <c r="W1015" i="2"/>
  <c r="Y1015" i="2" s="1"/>
  <c r="N905" i="2"/>
  <c r="Y218" i="3"/>
  <c r="Z218" i="3" s="1"/>
  <c r="U905" i="2"/>
  <c r="V905" i="2" s="1"/>
  <c r="U926" i="2"/>
  <c r="O334" i="3"/>
  <c r="O926" i="2"/>
  <c r="U922" i="2"/>
  <c r="O330" i="3"/>
  <c r="O922" i="2"/>
  <c r="U925" i="2"/>
  <c r="O333" i="3"/>
  <c r="O925" i="2"/>
  <c r="U927" i="2"/>
  <c r="O335" i="3"/>
  <c r="O927" i="2"/>
  <c r="W918" i="2"/>
  <c r="R918" i="2"/>
  <c r="W1017" i="2" s="1"/>
  <c r="Y1017" i="2" s="1"/>
  <c r="W924" i="2"/>
  <c r="R924" i="2"/>
  <c r="W1023" i="2" s="1"/>
  <c r="N904" i="2"/>
  <c r="U1003" i="2" s="1"/>
  <c r="V1003" i="2" s="1"/>
  <c r="Y217" i="3"/>
  <c r="Z217" i="3" s="1"/>
  <c r="U904" i="2"/>
  <c r="V904" i="2" s="1"/>
  <c r="AA220" i="3"/>
  <c r="W907" i="2"/>
  <c r="Q220" i="3"/>
  <c r="T220" i="3" s="1"/>
  <c r="Q907" i="2"/>
  <c r="W936" i="2"/>
  <c r="R344" i="3"/>
  <c r="T344" i="3" s="1"/>
  <c r="R936" i="2"/>
  <c r="T838" i="2"/>
  <c r="W928" i="2"/>
  <c r="R928" i="2"/>
  <c r="W1027" i="2" s="1"/>
  <c r="W929" i="2"/>
  <c r="Y929" i="2" s="1"/>
  <c r="R929" i="2"/>
  <c r="W920" i="2"/>
  <c r="R920" i="2"/>
  <c r="W1019" i="2" s="1"/>
  <c r="W917" i="2"/>
  <c r="Y917" i="2" s="1"/>
  <c r="X819" i="2"/>
  <c r="R917" i="2"/>
  <c r="W926" i="2"/>
  <c r="R334" i="3"/>
  <c r="T334" i="3" s="1"/>
  <c r="R926" i="2"/>
  <c r="W1025" i="2" s="1"/>
  <c r="AA218" i="3"/>
  <c r="W905" i="2"/>
  <c r="Q218" i="3"/>
  <c r="Q905" i="2"/>
  <c r="W1004" i="2" s="1"/>
  <c r="W935" i="2"/>
  <c r="R935" i="2"/>
  <c r="T837" i="2"/>
  <c r="Y220" i="3"/>
  <c r="U907" i="2"/>
  <c r="V907" i="2" s="1"/>
  <c r="N907" i="2"/>
  <c r="N220" i="3"/>
  <c r="N315" i="3" s="1"/>
  <c r="Z315" i="3" s="1"/>
  <c r="W919" i="2"/>
  <c r="R919" i="2"/>
  <c r="W1018" i="2" s="1"/>
  <c r="Y1018" i="2" s="1"/>
  <c r="W921" i="2"/>
  <c r="R921" i="2"/>
  <c r="W1020" i="2" s="1"/>
  <c r="W923" i="2"/>
  <c r="R331" i="3"/>
  <c r="R923" i="2"/>
  <c r="W1022" i="2" s="1"/>
  <c r="W925" i="2"/>
  <c r="R925" i="2"/>
  <c r="W1024" i="2" s="1"/>
  <c r="W927" i="2"/>
  <c r="R927" i="2"/>
  <c r="W1026" i="2" s="1"/>
  <c r="AA217" i="3"/>
  <c r="W904" i="2"/>
  <c r="Q217" i="3"/>
  <c r="Q904" i="2"/>
  <c r="W934" i="2"/>
  <c r="R934" i="2"/>
  <c r="N903" i="2"/>
  <c r="Y216" i="3"/>
  <c r="Z216" i="3" s="1"/>
  <c r="U903" i="2"/>
  <c r="V805" i="2"/>
  <c r="V1017" i="2"/>
  <c r="U921" i="2"/>
  <c r="O329" i="3"/>
  <c r="O921" i="2"/>
  <c r="V825" i="2"/>
  <c r="U920" i="2"/>
  <c r="O328" i="3"/>
  <c r="O920" i="2"/>
  <c r="U1019" i="2" s="1"/>
  <c r="U924" i="2"/>
  <c r="O332" i="3"/>
  <c r="O924" i="2"/>
  <c r="V830" i="2"/>
  <c r="R324" i="3"/>
  <c r="AB324" i="3" s="1"/>
  <c r="AB229" i="3"/>
  <c r="AC235" i="3"/>
  <c r="X820" i="2"/>
  <c r="Y820" i="2"/>
  <c r="X826" i="2"/>
  <c r="Y826" i="2"/>
  <c r="X809" i="2"/>
  <c r="Y809" i="2"/>
  <c r="X838" i="2"/>
  <c r="Y838" i="2"/>
  <c r="Z838" i="2" s="1"/>
  <c r="X830" i="2"/>
  <c r="Y830" i="2"/>
  <c r="X831" i="2"/>
  <c r="Y831" i="2"/>
  <c r="X822" i="2"/>
  <c r="Y822" i="2"/>
  <c r="X828" i="2"/>
  <c r="Y828" i="2"/>
  <c r="X807" i="2"/>
  <c r="Y807" i="2"/>
  <c r="X837" i="2"/>
  <c r="Y837" i="2"/>
  <c r="Z837" i="2" s="1"/>
  <c r="X821" i="2"/>
  <c r="Y821" i="2"/>
  <c r="X823" i="2"/>
  <c r="Y823" i="2"/>
  <c r="X825" i="2"/>
  <c r="Y825" i="2"/>
  <c r="X827" i="2"/>
  <c r="Y827" i="2"/>
  <c r="X829" i="2"/>
  <c r="Y829" i="2"/>
  <c r="X806" i="2"/>
  <c r="Y806" i="2"/>
  <c r="X836" i="2"/>
  <c r="Y836" i="2"/>
  <c r="O1112" i="2"/>
  <c r="U1112" i="2"/>
  <c r="V1018" i="2"/>
  <c r="U923" i="2"/>
  <c r="O923" i="2"/>
  <c r="O331" i="3"/>
  <c r="U928" i="2"/>
  <c r="O928" i="2"/>
  <c r="O336" i="3"/>
  <c r="O1035" i="2"/>
  <c r="U1035" i="2"/>
  <c r="O1033" i="2"/>
  <c r="U1033" i="2"/>
  <c r="O1129" i="2"/>
  <c r="U1129" i="2"/>
  <c r="X824" i="2"/>
  <c r="Y824" i="2"/>
  <c r="W922" i="2"/>
  <c r="R922" i="2"/>
  <c r="W1021" i="2" s="1"/>
  <c r="T330" i="3"/>
  <c r="O344" i="3"/>
  <c r="O246" i="3"/>
  <c r="O38" i="2"/>
  <c r="O60" i="2" s="1"/>
  <c r="O149" i="2"/>
  <c r="O1016" i="2"/>
  <c r="L246" i="3"/>
  <c r="K256" i="3" s="1"/>
  <c r="T232" i="3"/>
  <c r="T234" i="3"/>
  <c r="T240" i="3"/>
  <c r="T324" i="3" l="1"/>
  <c r="AD324" i="3" s="1"/>
  <c r="O1019" i="2"/>
  <c r="O1114" i="2" s="1"/>
  <c r="R323" i="3"/>
  <c r="Q350" i="3" s="1"/>
  <c r="AB1129" i="2"/>
  <c r="V928" i="2"/>
  <c r="V923" i="2"/>
  <c r="AB1112" i="2"/>
  <c r="AB1113" i="2"/>
  <c r="O1111" i="2"/>
  <c r="U1111" i="2"/>
  <c r="V1111" i="2" s="1"/>
  <c r="V1016" i="2"/>
  <c r="V1129" i="2"/>
  <c r="V1033" i="2"/>
  <c r="V1035" i="2"/>
  <c r="U1027" i="2"/>
  <c r="O1027" i="2"/>
  <c r="U1022" i="2"/>
  <c r="O1022" i="2"/>
  <c r="V1112" i="2"/>
  <c r="U1020" i="2"/>
  <c r="O1020" i="2"/>
  <c r="V921" i="2"/>
  <c r="U1002" i="2"/>
  <c r="V1002" i="2" s="1"/>
  <c r="V903" i="2"/>
  <c r="R1033" i="2"/>
  <c r="W1128" i="2" s="1"/>
  <c r="W1033" i="2"/>
  <c r="AC247" i="3"/>
  <c r="Q312" i="3"/>
  <c r="T312" i="3" s="1"/>
  <c r="T217" i="3"/>
  <c r="AB217" i="3"/>
  <c r="AC217" i="3"/>
  <c r="AD217" i="3" s="1"/>
  <c r="AC240" i="3"/>
  <c r="AD240" i="3" s="1"/>
  <c r="AC238" i="3"/>
  <c r="T331" i="3"/>
  <c r="AD331" i="3" s="1"/>
  <c r="AC236" i="3"/>
  <c r="AC234" i="3"/>
  <c r="AD234" i="3" s="1"/>
  <c r="AC232" i="3"/>
  <c r="AD232" i="3" s="1"/>
  <c r="N1006" i="2"/>
  <c r="U1101" i="2" s="1"/>
  <c r="V1101" i="2" s="1"/>
  <c r="U1006" i="2"/>
  <c r="V1006" i="2" s="1"/>
  <c r="Z220" i="3"/>
  <c r="R1034" i="2"/>
  <c r="W1034" i="2"/>
  <c r="T935" i="2"/>
  <c r="X935" i="2"/>
  <c r="Y935" i="2"/>
  <c r="Z935" i="2" s="1"/>
  <c r="X1004" i="2"/>
  <c r="Y1004" i="2"/>
  <c r="X905" i="2"/>
  <c r="Y905" i="2"/>
  <c r="Y1025" i="2"/>
  <c r="X926" i="2"/>
  <c r="Y926" i="2"/>
  <c r="AC230" i="3"/>
  <c r="X920" i="2"/>
  <c r="Y920" i="2"/>
  <c r="Y1027" i="2"/>
  <c r="X928" i="2"/>
  <c r="Y928" i="2"/>
  <c r="AC249" i="3"/>
  <c r="AB220" i="3"/>
  <c r="AC220" i="3"/>
  <c r="AD220" i="3" s="1"/>
  <c r="Y1023" i="2"/>
  <c r="X924" i="2"/>
  <c r="Y924" i="2"/>
  <c r="X918" i="2"/>
  <c r="Y918" i="2"/>
  <c r="U1026" i="2"/>
  <c r="O1026" i="2"/>
  <c r="V927" i="2"/>
  <c r="U1024" i="2"/>
  <c r="O1024" i="2"/>
  <c r="V925" i="2"/>
  <c r="U1021" i="2"/>
  <c r="O1021" i="2"/>
  <c r="V922" i="2"/>
  <c r="U1025" i="2"/>
  <c r="O1025" i="2"/>
  <c r="V926" i="2"/>
  <c r="U1004" i="2"/>
  <c r="N1004" i="2"/>
  <c r="U1099" i="2" s="1"/>
  <c r="V1099" i="2" s="1"/>
  <c r="O425" i="2"/>
  <c r="U521" i="2" s="1"/>
  <c r="O245" i="2"/>
  <c r="U245" i="2"/>
  <c r="V245" i="2" s="1"/>
  <c r="V149" i="2"/>
  <c r="U1023" i="2"/>
  <c r="O1023" i="2"/>
  <c r="V924" i="2"/>
  <c r="V920" i="2"/>
  <c r="X934" i="2"/>
  <c r="Y934" i="2"/>
  <c r="Q1003" i="2"/>
  <c r="W1003" i="2"/>
  <c r="T904" i="2"/>
  <c r="X904" i="2"/>
  <c r="Y904" i="2"/>
  <c r="Z904" i="2" s="1"/>
  <c r="Y1026" i="2"/>
  <c r="X927" i="2"/>
  <c r="Y927" i="2"/>
  <c r="Y1024" i="2"/>
  <c r="X925" i="2"/>
  <c r="Y925" i="2"/>
  <c r="Y1022" i="2"/>
  <c r="X923" i="2"/>
  <c r="Y923" i="2"/>
  <c r="Y1020" i="2"/>
  <c r="X921" i="2"/>
  <c r="Y921" i="2"/>
  <c r="X919" i="2"/>
  <c r="Y919" i="2"/>
  <c r="R343" i="3"/>
  <c r="T248" i="3"/>
  <c r="AC248" i="3"/>
  <c r="AD248" i="3" s="1"/>
  <c r="AB218" i="3"/>
  <c r="AC218" i="3"/>
  <c r="AC239" i="3"/>
  <c r="W1016" i="2"/>
  <c r="Y1016" i="2" s="1"/>
  <c r="X917" i="2"/>
  <c r="Y1019" i="2"/>
  <c r="AC233" i="3"/>
  <c r="W1028" i="2"/>
  <c r="Y1028" i="2" s="1"/>
  <c r="X929" i="2"/>
  <c r="AC242" i="3"/>
  <c r="AC241" i="3"/>
  <c r="R1035" i="2"/>
  <c r="W1035" i="2"/>
  <c r="T936" i="2"/>
  <c r="X936" i="2"/>
  <c r="Y936" i="2"/>
  <c r="Z936" i="2" s="1"/>
  <c r="Q1006" i="2"/>
  <c r="W1006" i="2"/>
  <c r="T907" i="2"/>
  <c r="X907" i="2"/>
  <c r="Y907" i="2"/>
  <c r="Z907" i="2" s="1"/>
  <c r="AC237" i="3"/>
  <c r="AC231" i="3"/>
  <c r="O38" i="3"/>
  <c r="Y38" i="3"/>
  <c r="U425" i="2"/>
  <c r="V425" i="2" s="1"/>
  <c r="U327" i="2"/>
  <c r="V327" i="2" s="1"/>
  <c r="V232" i="2"/>
  <c r="O1128" i="2"/>
  <c r="U1128" i="2"/>
  <c r="O1130" i="2"/>
  <c r="U1130" i="2"/>
  <c r="X922" i="2"/>
  <c r="Y922" i="2"/>
  <c r="T235" i="3"/>
  <c r="AD235" i="3" s="1"/>
  <c r="Y1021" i="2"/>
  <c r="O51" i="3"/>
  <c r="O37" i="3" s="1"/>
  <c r="O59" i="3" s="1"/>
  <c r="O340" i="2"/>
  <c r="O231" i="2"/>
  <c r="O135" i="2"/>
  <c r="O157" i="2" s="1"/>
  <c r="U253" i="2" s="1"/>
  <c r="L228" i="3"/>
  <c r="O326" i="2"/>
  <c r="O521" i="2"/>
  <c r="O249" i="2"/>
  <c r="U1114" i="2" l="1"/>
  <c r="V1114" i="2" s="1"/>
  <c r="V1019" i="2"/>
  <c r="V1020" i="2"/>
  <c r="V1025" i="2"/>
  <c r="V1024" i="2"/>
  <c r="AB1111" i="2"/>
  <c r="AB1130" i="2"/>
  <c r="AB1128" i="2"/>
  <c r="V1022" i="2"/>
  <c r="AB1114" i="2"/>
  <c r="Y133" i="3"/>
  <c r="U619" i="2"/>
  <c r="V521" i="2"/>
  <c r="X1006" i="2"/>
  <c r="Y1006" i="2"/>
  <c r="T1035" i="2"/>
  <c r="R1130" i="2"/>
  <c r="W1130" i="2"/>
  <c r="T343" i="3"/>
  <c r="R341" i="3"/>
  <c r="X1003" i="2"/>
  <c r="Y1003" i="2"/>
  <c r="O1118" i="2"/>
  <c r="U1118" i="2"/>
  <c r="O1116" i="2"/>
  <c r="U1116" i="2"/>
  <c r="O1121" i="2"/>
  <c r="U1121" i="2"/>
  <c r="T1034" i="2"/>
  <c r="R1129" i="2"/>
  <c r="W1129" i="2"/>
  <c r="Y1129" i="2" s="1"/>
  <c r="X1033" i="2"/>
  <c r="Y1033" i="2"/>
  <c r="O1122" i="2"/>
  <c r="U1122" i="2"/>
  <c r="O438" i="2"/>
  <c r="U438" i="2"/>
  <c r="V438" i="2" s="1"/>
  <c r="Z38" i="3"/>
  <c r="T1006" i="2"/>
  <c r="W1101" i="2"/>
  <c r="X1035" i="2"/>
  <c r="Y1035" i="2"/>
  <c r="Z1035" i="2" s="1"/>
  <c r="W1098" i="2"/>
  <c r="Q1098" i="2"/>
  <c r="T1003" i="2"/>
  <c r="V1023" i="2"/>
  <c r="Y51" i="3"/>
  <c r="Z51" i="3" s="1"/>
  <c r="U340" i="2"/>
  <c r="V340" i="2" s="1"/>
  <c r="V1004" i="2"/>
  <c r="O1120" i="2"/>
  <c r="U1120" i="2"/>
  <c r="V1021" i="2"/>
  <c r="O1119" i="2"/>
  <c r="U1119" i="2"/>
  <c r="V1119" i="2" s="1"/>
  <c r="V1026" i="2"/>
  <c r="X1034" i="2"/>
  <c r="Y1034" i="2"/>
  <c r="Z1034" i="2" s="1"/>
  <c r="X1128" i="2"/>
  <c r="Y1128" i="2"/>
  <c r="Z1128" i="2" s="1"/>
  <c r="O1115" i="2"/>
  <c r="U1115" i="2"/>
  <c r="O1117" i="2"/>
  <c r="U1117" i="2"/>
  <c r="V1027" i="2"/>
  <c r="O1127" i="2"/>
  <c r="V1130" i="2"/>
  <c r="V1128" i="2"/>
  <c r="O424" i="2"/>
  <c r="O133" i="3"/>
  <c r="Z133" i="3" s="1"/>
  <c r="L250" i="3"/>
  <c r="K255" i="3"/>
  <c r="K257" i="3" s="1"/>
  <c r="O253" i="2"/>
  <c r="V253" i="2" s="1"/>
  <c r="T232" i="2"/>
  <c r="Z232" i="2" s="1"/>
  <c r="O344" i="2"/>
  <c r="O348" i="2" s="1"/>
  <c r="O619" i="2"/>
  <c r="T806" i="2"/>
  <c r="Z806" i="2" s="1"/>
  <c r="T809" i="2"/>
  <c r="Z809" i="2" s="1"/>
  <c r="T805" i="2"/>
  <c r="Z805" i="2" s="1"/>
  <c r="T610" i="2"/>
  <c r="Z610" i="2" s="1"/>
  <c r="AB1117" i="2" l="1"/>
  <c r="AB1115" i="2"/>
  <c r="AB1120" i="2"/>
  <c r="AB1122" i="2"/>
  <c r="AB1119" i="2"/>
  <c r="AB1121" i="2"/>
  <c r="AB1116" i="2"/>
  <c r="AB1118" i="2"/>
  <c r="V1117" i="2"/>
  <c r="V1115" i="2"/>
  <c r="V1120" i="2"/>
  <c r="X1098" i="2"/>
  <c r="Y1098" i="2"/>
  <c r="X1101" i="2"/>
  <c r="Y1101" i="2"/>
  <c r="Z1101" i="2" s="1"/>
  <c r="O534" i="2"/>
  <c r="U534" i="2"/>
  <c r="V534" i="2" s="1"/>
  <c r="V1122" i="2"/>
  <c r="X1129" i="2"/>
  <c r="R1127" i="2"/>
  <c r="Q1137" i="2" s="1"/>
  <c r="T1129" i="2"/>
  <c r="Z1129" i="2" s="1"/>
  <c r="V1121" i="2"/>
  <c r="V1116" i="2"/>
  <c r="V1118" i="2"/>
  <c r="T1130" i="2"/>
  <c r="Z1006" i="2"/>
  <c r="U715" i="2"/>
  <c r="V619" i="2"/>
  <c r="T1098" i="2"/>
  <c r="AA312" i="3"/>
  <c r="Z1003" i="2"/>
  <c r="Q351" i="3"/>
  <c r="Q352" i="3" s="1"/>
  <c r="R345" i="3"/>
  <c r="X1130" i="2"/>
  <c r="X1131" i="2" s="1"/>
  <c r="Y1130" i="2"/>
  <c r="T125" i="2"/>
  <c r="Z125" i="2" s="1"/>
  <c r="O715" i="2"/>
  <c r="O442" i="2"/>
  <c r="O446" i="2" s="1"/>
  <c r="T120" i="3"/>
  <c r="AD120" i="3" s="1"/>
  <c r="T121" i="3"/>
  <c r="AD121" i="3" s="1"/>
  <c r="T122" i="3"/>
  <c r="AD122" i="3" s="1"/>
  <c r="T124" i="3"/>
  <c r="AD124" i="3" s="1"/>
  <c r="Z1130" i="2" l="1"/>
  <c r="AC343" i="3"/>
  <c r="AD343" i="3" s="1"/>
  <c r="Y146" i="3"/>
  <c r="U632" i="2"/>
  <c r="V632" i="2" s="1"/>
  <c r="O632" i="2"/>
  <c r="O146" i="3"/>
  <c r="O132" i="3" s="1"/>
  <c r="O154" i="3" s="1"/>
  <c r="O520" i="2"/>
  <c r="U818" i="2"/>
  <c r="V715" i="2"/>
  <c r="AB312" i="3"/>
  <c r="AC312" i="3"/>
  <c r="AD312" i="3" s="1"/>
  <c r="AC344" i="3"/>
  <c r="AD344" i="3" s="1"/>
  <c r="Z1098" i="2"/>
  <c r="T221" i="2"/>
  <c r="Z221" i="2" s="1"/>
  <c r="O538" i="2"/>
  <c r="O542" i="2" s="1"/>
  <c r="O818" i="2"/>
  <c r="T218" i="3"/>
  <c r="AD218" i="3" s="1"/>
  <c r="O728" i="2" l="1"/>
  <c r="U728" i="2"/>
  <c r="O618" i="2"/>
  <c r="Z146" i="3"/>
  <c r="U916" i="2"/>
  <c r="V818" i="2"/>
  <c r="L150" i="3"/>
  <c r="K160" i="3" s="1"/>
  <c r="T316" i="2"/>
  <c r="Z316" i="2" s="1"/>
  <c r="O916" i="2"/>
  <c r="O636" i="2"/>
  <c r="O640" i="2" l="1"/>
  <c r="U1015" i="2"/>
  <c r="V916" i="2"/>
  <c r="V728" i="2"/>
  <c r="O324" i="3"/>
  <c r="Z229" i="3"/>
  <c r="O831" i="2"/>
  <c r="U831" i="2"/>
  <c r="V831" i="2" s="1"/>
  <c r="O714" i="2"/>
  <c r="O736" i="2" s="1"/>
  <c r="O1015" i="2"/>
  <c r="T247" i="3"/>
  <c r="AD247" i="3" s="1"/>
  <c r="R153" i="2"/>
  <c r="T154" i="2"/>
  <c r="Z154" i="2" s="1"/>
  <c r="T414" i="2"/>
  <c r="Z414" i="2" s="1"/>
  <c r="R150" i="3"/>
  <c r="T151" i="3"/>
  <c r="AD151" i="3" s="1"/>
  <c r="L132" i="3"/>
  <c r="U929" i="2" l="1"/>
  <c r="O929" i="2"/>
  <c r="O817" i="2"/>
  <c r="U1110" i="2"/>
  <c r="V1015" i="2"/>
  <c r="O1110" i="2"/>
  <c r="AB1110" i="2" s="1"/>
  <c r="L154" i="3"/>
  <c r="K159" i="3"/>
  <c r="K161" i="3" s="1"/>
  <c r="Q160" i="3"/>
  <c r="Q163" i="2"/>
  <c r="T510" i="2"/>
  <c r="Z510" i="2" s="1"/>
  <c r="O835" i="2"/>
  <c r="T145" i="3"/>
  <c r="AD145" i="3" s="1"/>
  <c r="O839" i="2" l="1"/>
  <c r="Z324" i="3"/>
  <c r="V1110" i="2"/>
  <c r="O1028" i="2"/>
  <c r="U1028" i="2"/>
  <c r="O915" i="2"/>
  <c r="V929" i="2"/>
  <c r="O337" i="3"/>
  <c r="O228" i="3"/>
  <c r="O250" i="3" s="1"/>
  <c r="T608" i="2"/>
  <c r="Z608" i="2" s="1"/>
  <c r="T241" i="3"/>
  <c r="AD241" i="3" s="1"/>
  <c r="V1028" i="2" l="1"/>
  <c r="O1123" i="2"/>
  <c r="AB1123" i="2" s="1"/>
  <c r="AB1131" i="2" s="1"/>
  <c r="U1123" i="2"/>
  <c r="O1014" i="2"/>
  <c r="O933" i="2"/>
  <c r="O1032" i="2"/>
  <c r="O1036" i="2" s="1"/>
  <c r="T704" i="2"/>
  <c r="Z704" i="2" s="1"/>
  <c r="T533" i="2"/>
  <c r="Z533" i="2" s="1"/>
  <c r="V1123" i="2" l="1"/>
  <c r="O1109" i="2"/>
  <c r="O1131" i="2" s="1"/>
  <c r="O937" i="2"/>
  <c r="O341" i="3"/>
  <c r="T249" i="3"/>
  <c r="AD249" i="3" s="1"/>
  <c r="R246" i="3"/>
  <c r="R442" i="2"/>
  <c r="T443" i="2"/>
  <c r="Z443" i="2" s="1"/>
  <c r="T807" i="2"/>
  <c r="Z807" i="2" s="1"/>
  <c r="Q256" i="3" l="1"/>
  <c r="Q452" i="2"/>
  <c r="T905" i="2"/>
  <c r="Z905" i="2" s="1"/>
  <c r="T1004" i="2"/>
  <c r="Z1004" i="2" s="1"/>
  <c r="R538" i="2"/>
  <c r="T539" i="2"/>
  <c r="Z539" i="2" s="1"/>
  <c r="T146" i="3"/>
  <c r="AD146" i="3" s="1"/>
  <c r="T143" i="3"/>
  <c r="AD143" i="3" s="1"/>
  <c r="T142" i="3"/>
  <c r="AD142" i="3" s="1"/>
  <c r="T140" i="3"/>
  <c r="AD140" i="3" s="1"/>
  <c r="T135" i="3"/>
  <c r="AD135" i="3" s="1"/>
  <c r="T134" i="3"/>
  <c r="AD134" i="3" s="1"/>
  <c r="T240" i="2"/>
  <c r="Z240" i="2" s="1"/>
  <c r="T236" i="2"/>
  <c r="Z236" i="2" s="1"/>
  <c r="T631" i="2"/>
  <c r="Z631" i="2" s="1"/>
  <c r="T627" i="2"/>
  <c r="Z627" i="2" s="1"/>
  <c r="T623" i="2"/>
  <c r="Z623" i="2" s="1"/>
  <c r="T438" i="2"/>
  <c r="Z438" i="2" s="1"/>
  <c r="T436" i="2"/>
  <c r="Z436" i="2" s="1"/>
  <c r="T435" i="2"/>
  <c r="Z435" i="2" s="1"/>
  <c r="T434" i="2"/>
  <c r="Z434" i="2" s="1"/>
  <c r="T432" i="2"/>
  <c r="Z432" i="2" s="1"/>
  <c r="T431" i="2"/>
  <c r="Z431" i="2" s="1"/>
  <c r="T430" i="2"/>
  <c r="Z430" i="2" s="1"/>
  <c r="T149" i="2"/>
  <c r="Z149" i="2" s="1"/>
  <c r="T148" i="2"/>
  <c r="Z148" i="2" s="1"/>
  <c r="T147" i="2"/>
  <c r="Z147" i="2" s="1"/>
  <c r="T146" i="2"/>
  <c r="Z146" i="2" s="1"/>
  <c r="T145" i="2"/>
  <c r="Z145" i="2" s="1"/>
  <c r="T144" i="2"/>
  <c r="Z144" i="2" s="1"/>
  <c r="T143" i="2"/>
  <c r="Z143" i="2" s="1"/>
  <c r="T142" i="2"/>
  <c r="Z142" i="2" s="1"/>
  <c r="T141" i="2"/>
  <c r="Z141" i="2" s="1"/>
  <c r="T140" i="2"/>
  <c r="Z140" i="2" s="1"/>
  <c r="T139" i="2"/>
  <c r="Z139" i="2" s="1"/>
  <c r="T138" i="2"/>
  <c r="Z138" i="2" s="1"/>
  <c r="T137" i="2"/>
  <c r="Z137" i="2" s="1"/>
  <c r="Q548" i="2" l="1"/>
  <c r="T229" i="3"/>
  <c r="AD229" i="3" s="1"/>
  <c r="T133" i="3"/>
  <c r="AD133" i="3" s="1"/>
  <c r="R520" i="2"/>
  <c r="Q547" i="2" s="1"/>
  <c r="T521" i="2"/>
  <c r="Z521" i="2" s="1"/>
  <c r="T334" i="2"/>
  <c r="Z334" i="2" s="1"/>
  <c r="T239" i="2"/>
  <c r="Z239" i="2" s="1"/>
  <c r="T624" i="2"/>
  <c r="Z624" i="2" s="1"/>
  <c r="T526" i="2"/>
  <c r="Z526" i="2" s="1"/>
  <c r="T245" i="2"/>
  <c r="Z245" i="2" s="1"/>
  <c r="T621" i="2"/>
  <c r="Z621" i="2" s="1"/>
  <c r="T527" i="2"/>
  <c r="Z527" i="2" s="1"/>
  <c r="T531" i="2"/>
  <c r="Z531" i="2" s="1"/>
  <c r="T233" i="2"/>
  <c r="Z233" i="2" s="1"/>
  <c r="T237" i="2"/>
  <c r="Z237" i="2" s="1"/>
  <c r="T241" i="2"/>
  <c r="Z241" i="2" s="1"/>
  <c r="T330" i="2"/>
  <c r="Z330" i="2" s="1"/>
  <c r="T235" i="2"/>
  <c r="Z235" i="2" s="1"/>
  <c r="T338" i="2"/>
  <c r="Z338" i="2" s="1"/>
  <c r="T243" i="2"/>
  <c r="Z243" i="2" s="1"/>
  <c r="T716" i="2"/>
  <c r="Z716" i="2" s="1"/>
  <c r="T620" i="2"/>
  <c r="Z620" i="2" s="1"/>
  <c r="T530" i="2"/>
  <c r="Z530" i="2" s="1"/>
  <c r="T632" i="2"/>
  <c r="Z632" i="2" s="1"/>
  <c r="R636" i="2"/>
  <c r="T637" i="2"/>
  <c r="Z637" i="2" s="1"/>
  <c r="R135" i="2"/>
  <c r="Q162" i="2" s="1"/>
  <c r="Q164" i="2" s="1"/>
  <c r="T136" i="2"/>
  <c r="Z136" i="2" s="1"/>
  <c r="T622" i="2"/>
  <c r="Z622" i="2" s="1"/>
  <c r="T528" i="2"/>
  <c r="Z528" i="2" s="1"/>
  <c r="T532" i="2"/>
  <c r="Z532" i="2" s="1"/>
  <c r="T234" i="2"/>
  <c r="Z234" i="2" s="1"/>
  <c r="T238" i="2"/>
  <c r="Z238" i="2" s="1"/>
  <c r="T242" i="2"/>
  <c r="Z242" i="2" s="1"/>
  <c r="T230" i="3"/>
  <c r="AD230" i="3" s="1"/>
  <c r="T231" i="3"/>
  <c r="AD231" i="3" s="1"/>
  <c r="T239" i="3"/>
  <c r="AD239" i="3" s="1"/>
  <c r="T242" i="3"/>
  <c r="AD242" i="3" s="1"/>
  <c r="T236" i="3"/>
  <c r="AD236" i="3" s="1"/>
  <c r="T238" i="3"/>
  <c r="AD238" i="3" s="1"/>
  <c r="T723" i="2"/>
  <c r="Z723" i="2" s="1"/>
  <c r="T719" i="2"/>
  <c r="Z719" i="2" s="1"/>
  <c r="T727" i="2"/>
  <c r="Z727" i="2" s="1"/>
  <c r="T720" i="2"/>
  <c r="Z720" i="2" s="1"/>
  <c r="T244" i="2"/>
  <c r="Z244" i="2" s="1"/>
  <c r="T733" i="2"/>
  <c r="Z733" i="2" s="1"/>
  <c r="T335" i="2"/>
  <c r="Z335" i="2" s="1"/>
  <c r="T331" i="2"/>
  <c r="Z331" i="2" s="1"/>
  <c r="T332" i="2"/>
  <c r="Z332" i="2" s="1"/>
  <c r="T336" i="2"/>
  <c r="Z336" i="2" s="1"/>
  <c r="T340" i="2"/>
  <c r="Z340" i="2" s="1"/>
  <c r="T329" i="2"/>
  <c r="Z329" i="2" s="1"/>
  <c r="T333" i="2"/>
  <c r="Z333" i="2" s="1"/>
  <c r="T337" i="2"/>
  <c r="Z337" i="2" s="1"/>
  <c r="Q549" i="2" l="1"/>
  <c r="Q646" i="2"/>
  <c r="R231" i="2"/>
  <c r="R253" i="2" s="1"/>
  <c r="T339" i="2"/>
  <c r="Z339" i="2" s="1"/>
  <c r="R618" i="2"/>
  <c r="Q645" i="2" s="1"/>
  <c r="T619" i="2"/>
  <c r="Z619" i="2" s="1"/>
  <c r="T626" i="2"/>
  <c r="Z626" i="2" s="1"/>
  <c r="T728" i="2"/>
  <c r="Z728" i="2" s="1"/>
  <c r="T625" i="2"/>
  <c r="Z625" i="2" s="1"/>
  <c r="T819" i="2"/>
  <c r="Z819" i="2" s="1"/>
  <c r="R157" i="2"/>
  <c r="W253" i="2" s="1"/>
  <c r="T328" i="2"/>
  <c r="Z328" i="2" s="1"/>
  <c r="T630" i="2"/>
  <c r="Z630" i="2" s="1"/>
  <c r="T718" i="2"/>
  <c r="Z718" i="2" s="1"/>
  <c r="T628" i="2"/>
  <c r="Z628" i="2" s="1"/>
  <c r="T629" i="2"/>
  <c r="Z629" i="2" s="1"/>
  <c r="T717" i="2"/>
  <c r="Z717" i="2" s="1"/>
  <c r="R542" i="2"/>
  <c r="R1016" i="2"/>
  <c r="T141" i="3"/>
  <c r="AD141" i="3" s="1"/>
  <c r="Q647" i="2" l="1"/>
  <c r="X253" i="2"/>
  <c r="Y253" i="2"/>
  <c r="Z253" i="2" s="1"/>
  <c r="W1111" i="2"/>
  <c r="X1016" i="2"/>
  <c r="Q258" i="2"/>
  <c r="Q260" i="2" s="1"/>
  <c r="R1018" i="2"/>
  <c r="T917" i="2"/>
  <c r="Z917" i="2" s="1"/>
  <c r="T1016" i="2"/>
  <c r="Z1016" i="2" s="1"/>
  <c r="R326" i="2"/>
  <c r="T437" i="2"/>
  <c r="Z437" i="2" s="1"/>
  <c r="T726" i="2"/>
  <c r="Z726" i="2" s="1"/>
  <c r="T831" i="2"/>
  <c r="Z831" i="2" s="1"/>
  <c r="R1028" i="2"/>
  <c r="R132" i="3"/>
  <c r="Q159" i="3" s="1"/>
  <c r="Q161" i="3" s="1"/>
  <c r="T137" i="3"/>
  <c r="AD137" i="3" s="1"/>
  <c r="T826" i="2"/>
  <c r="Z826" i="2" s="1"/>
  <c r="T821" i="2"/>
  <c r="Z821" i="2" s="1"/>
  <c r="T919" i="2"/>
  <c r="Z919" i="2" s="1"/>
  <c r="T721" i="2"/>
  <c r="Z721" i="2" s="1"/>
  <c r="T722" i="2"/>
  <c r="Z722" i="2" s="1"/>
  <c r="R640" i="2"/>
  <c r="T823" i="2"/>
  <c r="Z823" i="2" s="1"/>
  <c r="T724" i="2"/>
  <c r="Z724" i="2" s="1"/>
  <c r="R835" i="2"/>
  <c r="Q845" i="2" s="1"/>
  <c r="T836" i="2"/>
  <c r="Z836" i="2" s="1"/>
  <c r="T725" i="2"/>
  <c r="Z725" i="2" s="1"/>
  <c r="T830" i="2"/>
  <c r="Z830" i="2" s="1"/>
  <c r="T822" i="2"/>
  <c r="Z822" i="2" s="1"/>
  <c r="T429" i="2"/>
  <c r="Z429" i="2" s="1"/>
  <c r="T820" i="2"/>
  <c r="Z820" i="2" s="1"/>
  <c r="R1017" i="2"/>
  <c r="R714" i="2"/>
  <c r="Q741" i="2" s="1"/>
  <c r="Q743" i="2" s="1"/>
  <c r="T715" i="2"/>
  <c r="Z715" i="2" s="1"/>
  <c r="T237" i="3"/>
  <c r="AD237" i="3" s="1"/>
  <c r="T818" i="2"/>
  <c r="Z818" i="2" s="1"/>
  <c r="R1015" i="2"/>
  <c r="R1019" i="2"/>
  <c r="R1020" i="2"/>
  <c r="R1027" i="2"/>
  <c r="R1023" i="2"/>
  <c r="W1122" i="2" l="1"/>
  <c r="X1027" i="2"/>
  <c r="W1118" i="2"/>
  <c r="X1023" i="2"/>
  <c r="W1115" i="2"/>
  <c r="X1020" i="2"/>
  <c r="W1110" i="2"/>
  <c r="X1015" i="2"/>
  <c r="W1114" i="2"/>
  <c r="X1019" i="2"/>
  <c r="X1028" i="2"/>
  <c r="T1018" i="2"/>
  <c r="Z1018" i="2" s="1"/>
  <c r="W1113" i="2"/>
  <c r="X1018" i="2"/>
  <c r="W1112" i="2"/>
  <c r="X1017" i="2"/>
  <c r="X1111" i="2"/>
  <c r="Y1111" i="2"/>
  <c r="Z1111" i="2" s="1"/>
  <c r="Q353" i="2"/>
  <c r="Q355" i="2" s="1"/>
  <c r="R348" i="2"/>
  <c r="R424" i="2"/>
  <c r="T928" i="2"/>
  <c r="Z928" i="2" s="1"/>
  <c r="T1027" i="2"/>
  <c r="Z1027" i="2" s="1"/>
  <c r="T929" i="2"/>
  <c r="Z929" i="2" s="1"/>
  <c r="T1028" i="2"/>
  <c r="Z1028" i="2" s="1"/>
  <c r="T921" i="2"/>
  <c r="Z921" i="2" s="1"/>
  <c r="T1020" i="2"/>
  <c r="Z1020" i="2" s="1"/>
  <c r="T918" i="2"/>
  <c r="Z918" i="2" s="1"/>
  <c r="T1017" i="2"/>
  <c r="Z1017" i="2" s="1"/>
  <c r="T920" i="2"/>
  <c r="Z920" i="2" s="1"/>
  <c r="T1019" i="2"/>
  <c r="Z1019" i="2" s="1"/>
  <c r="T924" i="2"/>
  <c r="Z924" i="2" s="1"/>
  <c r="T1023" i="2"/>
  <c r="Z1023" i="2" s="1"/>
  <c r="T828" i="2"/>
  <c r="Z828" i="2" s="1"/>
  <c r="R1025" i="2"/>
  <c r="T824" i="2"/>
  <c r="Z824" i="2" s="1"/>
  <c r="T827" i="2"/>
  <c r="Z827" i="2" s="1"/>
  <c r="R1024" i="2"/>
  <c r="T233" i="3"/>
  <c r="AD233" i="3" s="1"/>
  <c r="R228" i="3"/>
  <c r="Q255" i="3" s="1"/>
  <c r="Q257" i="3" s="1"/>
  <c r="R154" i="3"/>
  <c r="R736" i="2"/>
  <c r="R933" i="2"/>
  <c r="T934" i="2"/>
  <c r="Z934" i="2" s="1"/>
  <c r="T916" i="2"/>
  <c r="Z916" i="2" s="1"/>
  <c r="R817" i="2"/>
  <c r="Q844" i="2" s="1"/>
  <c r="Q846" i="2" s="1"/>
  <c r="R1022" i="2"/>
  <c r="T825" i="2"/>
  <c r="Z825" i="2" s="1"/>
  <c r="T829" i="2"/>
  <c r="Z829" i="2" s="1"/>
  <c r="R1026" i="2"/>
  <c r="W1121" i="2" l="1"/>
  <c r="X1026" i="2"/>
  <c r="W1117" i="2"/>
  <c r="X1022" i="2"/>
  <c r="R1120" i="2"/>
  <c r="W1120" i="2"/>
  <c r="X1025" i="2"/>
  <c r="W1119" i="2"/>
  <c r="X1024" i="2"/>
  <c r="X1114" i="2"/>
  <c r="Y1114" i="2"/>
  <c r="Z1114" i="2" s="1"/>
  <c r="X1110" i="2"/>
  <c r="Y1110" i="2"/>
  <c r="Z1110" i="2" s="1"/>
  <c r="X1115" i="2"/>
  <c r="Y1115" i="2"/>
  <c r="Z1115" i="2" s="1"/>
  <c r="X1118" i="2"/>
  <c r="Y1118" i="2"/>
  <c r="Z1118" i="2" s="1"/>
  <c r="X1122" i="2"/>
  <c r="Y1122" i="2"/>
  <c r="Z1122" i="2" s="1"/>
  <c r="X1123" i="2"/>
  <c r="Y1123" i="2"/>
  <c r="Z1123" i="2" s="1"/>
  <c r="X1113" i="2"/>
  <c r="Y1113" i="2"/>
  <c r="Z1113" i="2" s="1"/>
  <c r="X1112" i="2"/>
  <c r="Y1112" i="2"/>
  <c r="Z1112" i="2" s="1"/>
  <c r="T1120" i="2"/>
  <c r="R1109" i="2"/>
  <c r="Q1136" i="2" s="1"/>
  <c r="Q1138" i="2" s="1"/>
  <c r="R446" i="2"/>
  <c r="Q451" i="2"/>
  <c r="Q453" i="2" s="1"/>
  <c r="Q943" i="2"/>
  <c r="R1021" i="2"/>
  <c r="T1015" i="2"/>
  <c r="Z1015" i="2" s="1"/>
  <c r="T925" i="2"/>
  <c r="Z925" i="2" s="1"/>
  <c r="T1024" i="2"/>
  <c r="Z1024" i="2" s="1"/>
  <c r="T926" i="2"/>
  <c r="Z926" i="2" s="1"/>
  <c r="T1025" i="2"/>
  <c r="Z1025" i="2" s="1"/>
  <c r="T923" i="2"/>
  <c r="Z923" i="2" s="1"/>
  <c r="T1022" i="2"/>
  <c r="Z1022" i="2" s="1"/>
  <c r="T922" i="2"/>
  <c r="Z922" i="2" s="1"/>
  <c r="T1033" i="2"/>
  <c r="Z1033" i="2" s="1"/>
  <c r="R1032" i="2"/>
  <c r="Q1042" i="2" s="1"/>
  <c r="T927" i="2"/>
  <c r="Z927" i="2" s="1"/>
  <c r="T1026" i="2"/>
  <c r="Z1026" i="2" s="1"/>
  <c r="R839" i="2"/>
  <c r="R915" i="2"/>
  <c r="Q942" i="2" s="1"/>
  <c r="R250" i="3"/>
  <c r="X1119" i="2" l="1"/>
  <c r="Y1119" i="2"/>
  <c r="Z1119" i="2" s="1"/>
  <c r="X1120" i="2"/>
  <c r="Y1120" i="2"/>
  <c r="Z1120" i="2" s="1"/>
  <c r="R1131" i="2"/>
  <c r="X1117" i="2"/>
  <c r="Y1117" i="2"/>
  <c r="Z1117" i="2" s="1"/>
  <c r="X1121" i="2"/>
  <c r="Y1121" i="2"/>
  <c r="Z1121" i="2" s="1"/>
  <c r="T1021" i="2"/>
  <c r="Z1021" i="2" s="1"/>
  <c r="W1116" i="2"/>
  <c r="X1021" i="2"/>
  <c r="Q944" i="2"/>
  <c r="R1036" i="2"/>
  <c r="W1131" i="2" s="1"/>
  <c r="R1014" i="2"/>
  <c r="Q1041" i="2" s="1"/>
  <c r="Q1043" i="2" s="1"/>
  <c r="R937" i="2"/>
  <c r="AC334" i="3" l="1"/>
  <c r="AD334" i="3" s="1"/>
  <c r="X1116" i="2"/>
  <c r="X1124" i="2" s="1"/>
  <c r="Y1116" i="2"/>
  <c r="Z1116" i="2" s="1"/>
  <c r="W1124" i="2"/>
  <c r="O323" i="3" l="1"/>
  <c r="O345" i="3" s="1"/>
</calcChain>
</file>

<file path=xl/sharedStrings.xml><?xml version="1.0" encoding="utf-8"?>
<sst xmlns="http://schemas.openxmlformats.org/spreadsheetml/2006/main" count="2074" uniqueCount="140">
  <si>
    <t>Informe Mensual de Avances Fisíco Financiero</t>
  </si>
  <si>
    <t xml:space="preserve"> </t>
  </si>
  <si>
    <t>COMPONENTE/CONCEPTO DE APOYO</t>
  </si>
  <si>
    <t>UNIDAD RESPONSABLE</t>
  </si>
  <si>
    <t>ENTIDAD FEDERATIVA</t>
  </si>
  <si>
    <t>ORGANISMO AUXILIAR / INSTANCIA EJECUTORA</t>
  </si>
  <si>
    <t>PRES. ASIGNADO A LA INSTANCIA EJECUTORA</t>
  </si>
  <si>
    <t>FEDERAL</t>
  </si>
  <si>
    <t>ESTATAL</t>
  </si>
  <si>
    <t>PRODUCTORES</t>
  </si>
  <si>
    <t>PRESUPUESTO LIBERADO POR  FOFAE</t>
  </si>
  <si>
    <t>PERIODO DE INFORME</t>
  </si>
  <si>
    <t>PROYECTO</t>
  </si>
  <si>
    <t>Acción/Actividad</t>
  </si>
  <si>
    <t>Unidad de medida</t>
  </si>
  <si>
    <t>Avance Físico</t>
  </si>
  <si>
    <t>Programado Anual</t>
  </si>
  <si>
    <t>En el Mes</t>
  </si>
  <si>
    <t>Acumulado al Mes</t>
  </si>
  <si>
    <t>Programado</t>
  </si>
  <si>
    <t>Realizado</t>
  </si>
  <si>
    <t>% de avance Anual</t>
  </si>
  <si>
    <t>TOTAL</t>
  </si>
  <si>
    <t>Bien o Servicio</t>
  </si>
  <si>
    <t>Avance Fínanciero</t>
  </si>
  <si>
    <t>Programado
Anual</t>
  </si>
  <si>
    <t>Ejercido</t>
  </si>
  <si>
    <t>Federal</t>
  </si>
  <si>
    <t>Estatal</t>
  </si>
  <si>
    <t>Productores</t>
  </si>
  <si>
    <t>Gastos Técnicos del Proyecto</t>
  </si>
  <si>
    <t>RESUMEN FINANCIERO</t>
  </si>
  <si>
    <t>Ejercido en el mes</t>
  </si>
  <si>
    <t>Sub Total Técnicos del Proyecto</t>
  </si>
  <si>
    <t>Sub Total Gastos Operativos Fijos</t>
  </si>
  <si>
    <t>Observaciones/Aclaraciones</t>
  </si>
  <si>
    <t>REVISÓ</t>
  </si>
  <si>
    <t>AUTORIZACIÓN</t>
  </si>
  <si>
    <t>ELABORÓ</t>
  </si>
  <si>
    <t>Por el SENASICA</t>
  </si>
  <si>
    <t>VALIDÓ</t>
  </si>
  <si>
    <t>Por el Gobierno del Estado</t>
  </si>
  <si>
    <t>COAHUILA</t>
  </si>
  <si>
    <t>MONITOREO</t>
  </si>
  <si>
    <t>SUPERFICIE TRAMPEADA</t>
  </si>
  <si>
    <t>TRAMPAS INSTALADAS</t>
  </si>
  <si>
    <t>TRAMPAS REVISADAS</t>
  </si>
  <si>
    <t>HECTAREAS</t>
  </si>
  <si>
    <t>NUMERO</t>
  </si>
  <si>
    <t>TRAMPEO</t>
  </si>
  <si>
    <t>560.000.00</t>
  </si>
  <si>
    <t xml:space="preserve">ENTRENAMIENTO </t>
  </si>
  <si>
    <t>ENTRENAMIENTO A PRODUCTORES</t>
  </si>
  <si>
    <t>EVENTO</t>
  </si>
  <si>
    <t>ENTRENAMIENTO</t>
  </si>
  <si>
    <t>ENTRENAMIENTO  A PRODUCTORES</t>
  </si>
  <si>
    <t xml:space="preserve">ING. NOE DURAN DE LA PEÑA </t>
  </si>
  <si>
    <t>COORDINADOR DE PROYECTO</t>
  </si>
  <si>
    <t>GERENTE GENERAL DEL CESAVECO</t>
  </si>
  <si>
    <t>PRESIDENTE DEL CESAVECO</t>
  </si>
  <si>
    <t>ING. RICARDO E. FRAUSTRO SILLER</t>
  </si>
  <si>
    <t xml:space="preserve">ING. JESUS SALVADOR HURTADO REYES </t>
  </si>
  <si>
    <t xml:space="preserve">ING. ARNOLDO GERARDO MARTINEZ CANO </t>
  </si>
  <si>
    <t>ENCARGADO DE DESPACHO DE LA REPRESENTACION ESTATAL DE LA SADER EN COAHUILA</t>
  </si>
  <si>
    <t>REPRESENTANTE ESTATAL FITOZOOSANITARIO  Y DE INOCUIDAD AGROPECUARIA Y ACUICOLA  DEL SENASICA EN COAHUILA</t>
  </si>
  <si>
    <t xml:space="preserve">SUBSECRETARIO DE DESARROLLO RURAL DEL GOBIERNO DEL ESTADO DE COAHUILA </t>
  </si>
  <si>
    <t>ING. JOSE LUIS DURAN DE LA PEÑA</t>
  </si>
  <si>
    <t>DIRECCIÓN GENERAL DE SANIDAD VEGETAL</t>
  </si>
  <si>
    <t>ENERO 2019</t>
  </si>
  <si>
    <t>FEBRERO 2019</t>
  </si>
  <si>
    <t>MARZO 2019</t>
  </si>
  <si>
    <t>ABRIL 2019</t>
  </si>
  <si>
    <t>MAYO 2019</t>
  </si>
  <si>
    <t>JUNIO 2019</t>
  </si>
  <si>
    <t>JULIO 2019</t>
  </si>
  <si>
    <t>AGOSTO 2019</t>
  </si>
  <si>
    <t>SEPTIEMBRE 2019</t>
  </si>
  <si>
    <t>OCTUBRE 2019</t>
  </si>
  <si>
    <t>Acumulado al Trimestre</t>
  </si>
  <si>
    <t xml:space="preserve">2019 MANEJO FITOSANITARIO DE LA PAPA </t>
  </si>
  <si>
    <t>2019 MANEJO FITOSANITARIO DE LA PAPA</t>
  </si>
  <si>
    <t xml:space="preserve">2019 MANEJO FITOSANITARIO DE LA PAPA  </t>
  </si>
  <si>
    <t>En el Trimestre</t>
  </si>
  <si>
    <t>COMITÉ ESTATAL  DE SANIDAD VEGETAL DE  COAHUILA</t>
  </si>
  <si>
    <t xml:space="preserve">SR. SERGIO FLORESDE LA FUENTE </t>
  </si>
  <si>
    <t>Informe Trimestral de Avances Fisíco Financiero</t>
  </si>
  <si>
    <t>ING. SERGIO FLORES DE LA FUENTE</t>
  </si>
  <si>
    <t xml:space="preserve">SR. SERGIO FLORES DE LA FUENTE </t>
  </si>
  <si>
    <t>SR. SERGIO FLORES DE LA FUENTE</t>
  </si>
  <si>
    <t>Gastos Operativos Fijos</t>
  </si>
  <si>
    <t>PROF. DE PROYECTO</t>
  </si>
  <si>
    <t>GRATIFICACION ANUAL</t>
  </si>
  <si>
    <t>AUXILIAR ADMINISTRATIVO</t>
  </si>
  <si>
    <t>ESTACAS PARA TRAMPAS</t>
  </si>
  <si>
    <t>TRAMPAS</t>
  </si>
  <si>
    <t>LOTE DE PAPELERIA</t>
  </si>
  <si>
    <t>ACCE. DE COMPUTO Y ELECTRONICOS</t>
  </si>
  <si>
    <t>GASOLINA MAGNA COMBUSTIBLE</t>
  </si>
  <si>
    <t>OTROS IMPUESTOS Y DERECHOS PLACAS Y TENENCIAS</t>
  </si>
  <si>
    <t>SERVICIO DE RADIOCOMUNICACION TELEFONO</t>
  </si>
  <si>
    <t>CURSO A PROF. DEL COMITÉ  (VIATICOS)</t>
  </si>
  <si>
    <t>MANTENIMIENTO VEHICULAR</t>
  </si>
  <si>
    <t xml:space="preserve"> OTROS IMPUESTOS Y DERECHOS (SEGUROS DE VEHICULOS)</t>
  </si>
  <si>
    <t>PLAN DE DATOS/ MTTO DE EQUIPO DE RADIOCOM.PLAN DE DATOS</t>
  </si>
  <si>
    <t>MANTENIMIENTO Y CONSER DE INMUEBLE DE OFICINA</t>
  </si>
  <si>
    <t>PAGO DE SERVICIOS BANCARIOS</t>
  </si>
  <si>
    <t>MTTO DE EQUIPO MULTIFUNCIONAL</t>
  </si>
  <si>
    <t>PROGRAMADO ANUAL</t>
  </si>
  <si>
    <t xml:space="preserve">RPOGRAMADO ANUAL </t>
  </si>
  <si>
    <t xml:space="preserve">PROGRAMADO ANUAL </t>
  </si>
  <si>
    <t xml:space="preserve">SR. SERGIO FLORES  DE LA FUENTE </t>
  </si>
  <si>
    <t xml:space="preserve"> ENERO-MARZO 2019 PRIMER TRIMESTRE</t>
  </si>
  <si>
    <t xml:space="preserve"> ABRIL-JUNIO 2019 SEGUNDO TRIMESTRE</t>
  </si>
  <si>
    <t xml:space="preserve"> JULIO-SEPTIEMBRE 2019 TERCER TRIMESTRE</t>
  </si>
  <si>
    <t>SR. RICARDO DAVILA VALDEZ</t>
  </si>
  <si>
    <t>ING. RICARDO DAVILA VALDEZ</t>
  </si>
  <si>
    <t>NOVIEMBRE 2019</t>
  </si>
  <si>
    <t>Se reporta los salarios de comité en el mes de octubre</t>
  </si>
  <si>
    <t>DICIEMBRE 2019</t>
  </si>
  <si>
    <t xml:space="preserve"> OCTUBRE-DICIEMBRE 2019 TERCER TRIMESTRE</t>
  </si>
  <si>
    <t>Por la Representación de la SADER en el Estado</t>
  </si>
  <si>
    <t>Programado Acumulado</t>
  </si>
  <si>
    <t>Realizado Acumulado</t>
  </si>
  <si>
    <t>Porcentaje</t>
  </si>
  <si>
    <t>Programado Acumulado Estatal</t>
  </si>
  <si>
    <t>Ejercido Acumulado estatal</t>
  </si>
  <si>
    <t>Programado mensual contra meta</t>
  </si>
  <si>
    <t>Programado Trimestral</t>
  </si>
  <si>
    <t>Ejercido en el Trimestre</t>
  </si>
  <si>
    <t>Programado acumulado Trimestre</t>
  </si>
  <si>
    <t>Acumulado Realizado trimestre</t>
  </si>
  <si>
    <t>Porciento</t>
  </si>
  <si>
    <t>Programado en el trimestre Estatal</t>
  </si>
  <si>
    <t>Realizado en el trimestre Estatal</t>
  </si>
  <si>
    <t>Programado Acumulado al trimestre Estatal</t>
  </si>
  <si>
    <t>Ejercido Acumulado  al  trimestre Estatal</t>
  </si>
  <si>
    <t>0</t>
  </si>
  <si>
    <t>Avance Financiero</t>
  </si>
  <si>
    <t>CAMPAÑAS FITOZOOSANITARIAS / PREVENCIÓN, CONTROL O ERRADICACIÓN DE PLAGAS FITOSANITARIAS REGLAMENTADAS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</si>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</sst>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9.75"/>
      <color rgb="FF000000"/>
      <name val="Calibri"/>
      <family val="2"/>
    </font>
    <font>
      <b/>
      <sz val="16.2"/>
      <color rgb="FF69696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0.15"/>
      <color rgb="FF000000"/>
      <name val="Calibri"/>
      <family val="2"/>
    </font>
    <font>
      <b/>
      <sz val="12"/>
      <color rgb="FF000000"/>
      <name val="Calibri"/>
      <family val="2"/>
    </font>
    <font>
      <sz val="9.75"/>
      <color rgb="FF000000"/>
      <name val="Times New Roman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  "/>
    </font>
    <font>
      <sz val="11"/>
      <color theme="1"/>
      <name val="Calibri  "/>
    </font>
    <font>
      <b/>
      <sz val="9"/>
      <color rgb="FF000000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5">
    <xf numFmtId="0" fontId="0" fillId="0" borderId="0" xfId="0"/>
    <xf numFmtId="0" fontId="2" fillId="0" borderId="0" xfId="0" applyFont="1" applyAlignment="1"/>
    <xf numFmtId="0" fontId="4" fillId="0" borderId="0" xfId="0" applyNumberFormat="1" applyFont="1" applyAlignment="1" applyProtection="1">
      <alignment vertical="center" wrapText="1" readingOrder="1"/>
    </xf>
    <xf numFmtId="0" fontId="0" fillId="0" borderId="1" xfId="0" applyBorder="1"/>
    <xf numFmtId="0" fontId="0" fillId="0" borderId="6" xfId="0" applyBorder="1"/>
    <xf numFmtId="0" fontId="5" fillId="0" borderId="43" xfId="0" applyNumberFormat="1" applyFont="1" applyBorder="1" applyAlignment="1" applyProtection="1">
      <alignment horizontal="center" vertical="center" wrapText="1" readingOrder="1"/>
    </xf>
    <xf numFmtId="0" fontId="5" fillId="0" borderId="0" xfId="0" applyNumberFormat="1" applyFont="1" applyBorder="1" applyAlignment="1" applyProtection="1">
      <alignment horizontal="center" vertical="center" wrapText="1" readingOrder="1"/>
    </xf>
    <xf numFmtId="0" fontId="5" fillId="0" borderId="44" xfId="0" applyNumberFormat="1" applyFont="1" applyBorder="1" applyAlignment="1" applyProtection="1">
      <alignment horizontal="center" vertical="center" wrapText="1" readingOrder="1"/>
    </xf>
    <xf numFmtId="0" fontId="5" fillId="0" borderId="45" xfId="0" applyNumberFormat="1" applyFont="1" applyBorder="1" applyAlignment="1" applyProtection="1">
      <alignment horizontal="center" vertical="center" wrapText="1" readingOrder="1"/>
    </xf>
    <xf numFmtId="0" fontId="5" fillId="0" borderId="46" xfId="0" applyNumberFormat="1" applyFont="1" applyBorder="1" applyAlignment="1" applyProtection="1">
      <alignment horizontal="center" vertical="center" wrapText="1" readingOrder="1"/>
    </xf>
    <xf numFmtId="4" fontId="5" fillId="0" borderId="43" xfId="0" applyNumberFormat="1" applyFont="1" applyBorder="1" applyAlignment="1" applyProtection="1">
      <alignment horizontal="right" vertical="center" wrapText="1" readingOrder="1"/>
    </xf>
    <xf numFmtId="4" fontId="5" fillId="0" borderId="46" xfId="0" applyNumberFormat="1" applyFont="1" applyBorder="1" applyAlignment="1" applyProtection="1">
      <alignment horizontal="right" vertical="center" wrapText="1" readingOrder="1"/>
    </xf>
    <xf numFmtId="4" fontId="5" fillId="0" borderId="47" xfId="0" applyNumberFormat="1" applyFont="1" applyBorder="1" applyAlignment="1" applyProtection="1">
      <alignment horizontal="right" vertical="center" wrapText="1" readingOrder="1"/>
    </xf>
    <xf numFmtId="4" fontId="5" fillId="0" borderId="15" xfId="0" applyNumberFormat="1" applyFont="1" applyBorder="1" applyAlignment="1" applyProtection="1">
      <alignment horizontal="right" vertical="center" wrapText="1" readingOrder="1"/>
    </xf>
    <xf numFmtId="0" fontId="7" fillId="0" borderId="0" xfId="0" applyNumberFormat="1" applyFont="1" applyBorder="1" applyAlignment="1" applyProtection="1">
      <alignment horizontal="center" vertical="center" wrapText="1" readingOrder="1"/>
    </xf>
    <xf numFmtId="0" fontId="7" fillId="0" borderId="50" xfId="0" applyNumberFormat="1" applyFont="1" applyBorder="1" applyAlignment="1" applyProtection="1">
      <alignment horizontal="center" vertical="center" wrapText="1" readingOrder="1"/>
    </xf>
    <xf numFmtId="0" fontId="7" fillId="0" borderId="51" xfId="0" applyNumberFormat="1" applyFont="1" applyBorder="1" applyAlignment="1" applyProtection="1">
      <alignment horizontal="center" vertical="center" wrapText="1" readingOrder="1"/>
    </xf>
    <xf numFmtId="0" fontId="7" fillId="0" borderId="38" xfId="0" applyNumberFormat="1" applyFont="1" applyBorder="1" applyAlignment="1" applyProtection="1">
      <alignment horizontal="center" vertical="center" wrapText="1" readingOrder="1"/>
    </xf>
    <xf numFmtId="0" fontId="0" fillId="0" borderId="0" xfId="0" applyBorder="1"/>
    <xf numFmtId="4" fontId="5" fillId="0" borderId="54" xfId="0" applyNumberFormat="1" applyFont="1" applyBorder="1" applyAlignment="1" applyProtection="1">
      <alignment horizontal="right" vertical="center" wrapText="1" readingOrder="1"/>
    </xf>
    <xf numFmtId="4" fontId="6" fillId="0" borderId="36" xfId="0" applyNumberFormat="1" applyFont="1" applyBorder="1" applyAlignment="1" applyProtection="1">
      <alignment horizontal="right" vertical="center" wrapText="1" readingOrder="1"/>
    </xf>
    <xf numFmtId="4" fontId="10" fillId="0" borderId="59" xfId="0" applyNumberFormat="1" applyFont="1" applyBorder="1" applyAlignment="1" applyProtection="1">
      <alignment horizontal="right" vertical="center" wrapText="1" readingOrder="1"/>
    </xf>
    <xf numFmtId="4" fontId="10" fillId="0" borderId="54" xfId="0" applyNumberFormat="1" applyFont="1" applyBorder="1" applyAlignment="1" applyProtection="1">
      <alignment horizontal="right" vertical="center" wrapText="1" readingOrder="1"/>
    </xf>
    <xf numFmtId="0" fontId="0" fillId="0" borderId="15" xfId="0" applyBorder="1"/>
    <xf numFmtId="0" fontId="0" fillId="0" borderId="14" xfId="0" applyBorder="1"/>
    <xf numFmtId="0" fontId="0" fillId="0" borderId="35" xfId="0" applyBorder="1"/>
    <xf numFmtId="0" fontId="0" fillId="0" borderId="27" xfId="0" applyBorder="1"/>
    <xf numFmtId="0" fontId="7" fillId="0" borderId="41" xfId="0" applyNumberFormat="1" applyFont="1" applyBorder="1" applyAlignment="1" applyProtection="1">
      <alignment vertical="center" wrapText="1" readingOrder="1"/>
    </xf>
    <xf numFmtId="0" fontId="7" fillId="0" borderId="1" xfId="0" applyNumberFormat="1" applyFont="1" applyBorder="1" applyAlignment="1" applyProtection="1">
      <alignment vertical="center" wrapText="1" readingOrder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Fill="1"/>
    <xf numFmtId="49" fontId="12" fillId="0" borderId="0" xfId="0" applyNumberFormat="1" applyFont="1" applyBorder="1" applyAlignment="1"/>
    <xf numFmtId="49" fontId="13" fillId="0" borderId="0" xfId="0" applyNumberFormat="1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center"/>
    </xf>
    <xf numFmtId="3" fontId="6" fillId="0" borderId="0" xfId="0" applyNumberFormat="1" applyFont="1" applyBorder="1" applyAlignment="1" applyProtection="1">
      <alignment horizontal="center" vertical="top" wrapText="1" readingOrder="1"/>
    </xf>
    <xf numFmtId="0" fontId="7" fillId="0" borderId="26" xfId="0" applyNumberFormat="1" applyFont="1" applyBorder="1" applyAlignment="1" applyProtection="1">
      <alignment horizontal="center" vertical="center" wrapText="1" readingOrder="1"/>
    </xf>
    <xf numFmtId="0" fontId="7" fillId="0" borderId="35" xfId="0" applyNumberFormat="1" applyFont="1" applyBorder="1" applyAlignment="1" applyProtection="1">
      <alignment horizontal="center" vertical="center" wrapText="1" readingOrder="1"/>
    </xf>
    <xf numFmtId="0" fontId="7" fillId="0" borderId="0" xfId="0" applyNumberFormat="1" applyFont="1" applyBorder="1" applyAlignment="1" applyProtection="1">
      <alignment horizontal="center" vertical="center" wrapText="1" readingOrder="1"/>
    </xf>
    <xf numFmtId="0" fontId="7" fillId="0" borderId="6" xfId="0" applyNumberFormat="1" applyFont="1" applyBorder="1" applyAlignment="1" applyProtection="1">
      <alignment horizontal="center" vertical="center" wrapText="1" readingOrder="1"/>
    </xf>
    <xf numFmtId="0" fontId="0" fillId="0" borderId="15" xfId="0" applyBorder="1" applyAlignment="1">
      <alignment horizontal="center"/>
    </xf>
    <xf numFmtId="49" fontId="6" fillId="0" borderId="0" xfId="0" applyNumberFormat="1" applyFont="1" applyBorder="1" applyAlignment="1" applyProtection="1">
      <alignment horizontal="left" vertical="top" wrapText="1" indent="1" readingOrder="1"/>
    </xf>
    <xf numFmtId="49" fontId="6" fillId="0" borderId="39" xfId="0" applyNumberFormat="1" applyFont="1" applyBorder="1" applyAlignment="1" applyProtection="1">
      <alignment horizontal="left" vertical="top" wrapText="1" indent="1" readingOrder="1"/>
    </xf>
    <xf numFmtId="49" fontId="6" fillId="0" borderId="35" xfId="0" applyNumberFormat="1" applyFont="1" applyBorder="1" applyAlignment="1" applyProtection="1">
      <alignment horizontal="left" vertical="top" indent="1" readingOrder="1"/>
    </xf>
    <xf numFmtId="3" fontId="6" fillId="0" borderId="6" xfId="0" applyNumberFormat="1" applyFont="1" applyBorder="1" applyAlignment="1" applyProtection="1">
      <alignment horizontal="center" vertical="top" wrapText="1" readingOrder="1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35" xfId="0" applyNumberFormat="1" applyFont="1" applyBorder="1" applyAlignment="1" applyProtection="1">
      <alignment horizontal="center" vertical="center" wrapText="1" readingOrder="1"/>
    </xf>
    <xf numFmtId="0" fontId="7" fillId="0" borderId="0" xfId="0" applyNumberFormat="1" applyFont="1" applyBorder="1" applyAlignment="1" applyProtection="1">
      <alignment horizontal="center" vertical="center" wrapText="1" readingOrder="1"/>
    </xf>
    <xf numFmtId="0" fontId="7" fillId="0" borderId="6" xfId="0" applyNumberFormat="1" applyFont="1" applyBorder="1" applyAlignment="1" applyProtection="1">
      <alignment horizontal="center" vertical="center" wrapText="1" readingOrder="1"/>
    </xf>
    <xf numFmtId="0" fontId="7" fillId="0" borderId="26" xfId="0" applyNumberFormat="1" applyFont="1" applyBorder="1" applyAlignment="1" applyProtection="1">
      <alignment horizontal="center" vertical="center" wrapText="1" readingOrder="1"/>
    </xf>
    <xf numFmtId="0" fontId="0" fillId="0" borderId="15" xfId="0" applyBorder="1" applyAlignment="1">
      <alignment horizontal="center"/>
    </xf>
    <xf numFmtId="0" fontId="7" fillId="0" borderId="0" xfId="0" applyNumberFormat="1" applyFont="1" applyBorder="1" applyAlignment="1" applyProtection="1">
      <alignment horizontal="center" vertical="center" wrapText="1" readingOrder="1"/>
    </xf>
    <xf numFmtId="0" fontId="7" fillId="0" borderId="6" xfId="0" applyNumberFormat="1" applyFont="1" applyBorder="1" applyAlignment="1" applyProtection="1">
      <alignment horizontal="center" vertical="center" wrapText="1" readingOrder="1"/>
    </xf>
    <xf numFmtId="0" fontId="7" fillId="0" borderId="26" xfId="0" applyNumberFormat="1" applyFont="1" applyBorder="1" applyAlignment="1" applyProtection="1">
      <alignment horizontal="center" vertical="center" wrapText="1" readingOrder="1"/>
    </xf>
    <xf numFmtId="0" fontId="7" fillId="0" borderId="35" xfId="0" applyNumberFormat="1" applyFont="1" applyBorder="1" applyAlignment="1" applyProtection="1">
      <alignment horizontal="center" vertical="center" wrapText="1" readingOrder="1"/>
    </xf>
    <xf numFmtId="0" fontId="0" fillId="0" borderId="0" xfId="0" applyBorder="1" applyAlignment="1">
      <alignment horizontal="center"/>
    </xf>
    <xf numFmtId="0" fontId="7" fillId="0" borderId="0" xfId="0" applyNumberFormat="1" applyFont="1" applyBorder="1" applyAlignment="1" applyProtection="1">
      <alignment horizontal="center" vertical="center" wrapText="1" readingOrder="1"/>
    </xf>
    <xf numFmtId="0" fontId="7" fillId="0" borderId="6" xfId="0" applyNumberFormat="1" applyFont="1" applyBorder="1" applyAlignment="1" applyProtection="1">
      <alignment horizontal="center" vertical="center" wrapText="1" readingOrder="1"/>
    </xf>
    <xf numFmtId="0" fontId="0" fillId="0" borderId="0" xfId="0" applyBorder="1" applyAlignment="1">
      <alignment horizontal="center"/>
    </xf>
    <xf numFmtId="0" fontId="7" fillId="0" borderId="35" xfId="0" applyNumberFormat="1" applyFont="1" applyBorder="1" applyAlignment="1" applyProtection="1">
      <alignment horizontal="center" vertical="center" wrapText="1" readingOrder="1"/>
    </xf>
    <xf numFmtId="0" fontId="7" fillId="0" borderId="26" xfId="0" applyNumberFormat="1" applyFont="1" applyBorder="1" applyAlignment="1" applyProtection="1">
      <alignment horizontal="center" vertical="center" wrapText="1" readingOrder="1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35" xfId="0" applyNumberFormat="1" applyFont="1" applyBorder="1" applyAlignment="1" applyProtection="1">
      <alignment horizontal="center" vertical="center" wrapText="1" readingOrder="1"/>
    </xf>
    <xf numFmtId="0" fontId="7" fillId="0" borderId="0" xfId="0" applyNumberFormat="1" applyFont="1" applyBorder="1" applyAlignment="1" applyProtection="1">
      <alignment horizontal="center" vertical="center" wrapText="1" readingOrder="1"/>
    </xf>
    <xf numFmtId="0" fontId="7" fillId="0" borderId="6" xfId="0" applyNumberFormat="1" applyFont="1" applyBorder="1" applyAlignment="1" applyProtection="1">
      <alignment horizontal="center" vertical="center" wrapText="1" readingOrder="1"/>
    </xf>
    <xf numFmtId="0" fontId="7" fillId="0" borderId="26" xfId="0" applyNumberFormat="1" applyFont="1" applyBorder="1" applyAlignment="1" applyProtection="1">
      <alignment horizontal="center" vertical="center" wrapText="1" readingOrder="1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35" xfId="0" applyNumberFormat="1" applyFont="1" applyBorder="1" applyAlignment="1" applyProtection="1">
      <alignment horizontal="center" vertical="center" wrapText="1" readingOrder="1"/>
    </xf>
    <xf numFmtId="0" fontId="7" fillId="0" borderId="0" xfId="0" applyNumberFormat="1" applyFont="1" applyBorder="1" applyAlignment="1" applyProtection="1">
      <alignment horizontal="center" vertical="center" wrapText="1" readingOrder="1"/>
    </xf>
    <xf numFmtId="0" fontId="7" fillId="0" borderId="6" xfId="0" applyNumberFormat="1" applyFont="1" applyBorder="1" applyAlignment="1" applyProtection="1">
      <alignment horizontal="center" vertical="center" wrapText="1" readingOrder="1"/>
    </xf>
    <xf numFmtId="0" fontId="7" fillId="0" borderId="26" xfId="0" applyNumberFormat="1" applyFont="1" applyBorder="1" applyAlignment="1" applyProtection="1">
      <alignment horizontal="center" vertical="center" wrapText="1" readingOrder="1"/>
    </xf>
    <xf numFmtId="0" fontId="0" fillId="0" borderId="0" xfId="0" applyBorder="1" applyAlignment="1">
      <alignment horizontal="center"/>
    </xf>
    <xf numFmtId="0" fontId="7" fillId="0" borderId="35" xfId="0" applyNumberFormat="1" applyFont="1" applyBorder="1" applyAlignment="1" applyProtection="1">
      <alignment horizontal="center" vertical="center" wrapText="1" readingOrder="1"/>
    </xf>
    <xf numFmtId="0" fontId="7" fillId="0" borderId="0" xfId="0" applyNumberFormat="1" applyFont="1" applyBorder="1" applyAlignment="1" applyProtection="1">
      <alignment horizontal="center" vertical="center" wrapText="1" readingOrder="1"/>
    </xf>
    <xf numFmtId="0" fontId="7" fillId="0" borderId="6" xfId="0" applyNumberFormat="1" applyFont="1" applyBorder="1" applyAlignment="1" applyProtection="1">
      <alignment horizontal="center" vertical="center" wrapText="1" readingOrder="1"/>
    </xf>
    <xf numFmtId="0" fontId="7" fillId="0" borderId="26" xfId="0" applyNumberFormat="1" applyFont="1" applyBorder="1" applyAlignment="1" applyProtection="1">
      <alignment horizontal="center" vertical="center" wrapText="1" readingOrder="1"/>
    </xf>
    <xf numFmtId="49" fontId="13" fillId="0" borderId="0" xfId="0" applyNumberFormat="1" applyFont="1" applyBorder="1" applyAlignment="1">
      <alignment horizontal="center"/>
    </xf>
    <xf numFmtId="0" fontId="16" fillId="0" borderId="0" xfId="0" applyFont="1"/>
    <xf numFmtId="0" fontId="16" fillId="0" borderId="0" xfId="0" applyFont="1" applyBorder="1" applyAlignment="1"/>
    <xf numFmtId="0" fontId="0" fillId="0" borderId="66" xfId="0" applyBorder="1"/>
    <xf numFmtId="0" fontId="0" fillId="0" borderId="39" xfId="0" applyBorder="1"/>
    <xf numFmtId="0" fontId="0" fillId="0" borderId="68" xfId="0" applyBorder="1"/>
    <xf numFmtId="0" fontId="18" fillId="3" borderId="38" xfId="0" applyFont="1" applyFill="1" applyBorder="1"/>
    <xf numFmtId="0" fontId="0" fillId="0" borderId="69" xfId="0" applyBorder="1"/>
    <xf numFmtId="0" fontId="18" fillId="3" borderId="65" xfId="0" applyFont="1" applyFill="1" applyBorder="1"/>
    <xf numFmtId="4" fontId="10" fillId="0" borderId="22" xfId="0" applyNumberFormat="1" applyFont="1" applyBorder="1" applyAlignment="1" applyProtection="1">
      <alignment horizontal="right" vertical="center" wrapText="1" readingOrder="1"/>
    </xf>
    <xf numFmtId="49" fontId="6" fillId="0" borderId="35" xfId="0" applyNumberFormat="1" applyFont="1" applyBorder="1" applyAlignment="1" applyProtection="1">
      <alignment horizontal="left" vertical="top" wrapText="1" indent="4" readingOrder="1"/>
    </xf>
    <xf numFmtId="49" fontId="6" fillId="0" borderId="0" xfId="0" applyNumberFormat="1" applyFont="1" applyBorder="1" applyAlignment="1" applyProtection="1">
      <alignment horizontal="left" vertical="top" wrapText="1" indent="4" readingOrder="1"/>
    </xf>
    <xf numFmtId="49" fontId="6" fillId="0" borderId="6" xfId="0" applyNumberFormat="1" applyFont="1" applyBorder="1" applyAlignment="1" applyProtection="1">
      <alignment horizontal="left" vertical="top" wrapText="1" indent="4" readingOrder="1"/>
    </xf>
    <xf numFmtId="4" fontId="6" fillId="0" borderId="35" xfId="0" applyNumberFormat="1" applyFont="1" applyBorder="1" applyAlignment="1" applyProtection="1">
      <alignment horizontal="right" vertical="center" wrapText="1" readingOrder="1"/>
    </xf>
    <xf numFmtId="4" fontId="6" fillId="0" borderId="56" xfId="0" applyNumberFormat="1" applyFont="1" applyBorder="1" applyAlignment="1" applyProtection="1">
      <alignment horizontal="right" vertical="center" wrapText="1" readingOrder="1"/>
    </xf>
    <xf numFmtId="4" fontId="5" fillId="0" borderId="53" xfId="0" applyNumberFormat="1" applyFont="1" applyBorder="1" applyAlignment="1" applyProtection="1">
      <alignment horizontal="right" vertical="center" wrapText="1" readingOrder="1"/>
    </xf>
    <xf numFmtId="0" fontId="5" fillId="0" borderId="14" xfId="0" applyNumberFormat="1" applyFont="1" applyBorder="1" applyAlignment="1" applyProtection="1">
      <alignment horizontal="center" vertical="center" wrapText="1" readingOrder="1"/>
    </xf>
    <xf numFmtId="0" fontId="7" fillId="0" borderId="35" xfId="0" applyNumberFormat="1" applyFont="1" applyBorder="1" applyAlignment="1" applyProtection="1">
      <alignment horizontal="center" vertical="center" wrapText="1" readingOrder="1"/>
    </xf>
    <xf numFmtId="0" fontId="7" fillId="0" borderId="0" xfId="0" applyNumberFormat="1" applyFont="1" applyBorder="1" applyAlignment="1" applyProtection="1">
      <alignment horizontal="center" vertical="center" wrapText="1" readingOrder="1"/>
    </xf>
    <xf numFmtId="0" fontId="7" fillId="0" borderId="6" xfId="0" applyNumberFormat="1" applyFont="1" applyBorder="1" applyAlignment="1" applyProtection="1">
      <alignment horizontal="center" vertical="center" wrapText="1" readingOrder="1"/>
    </xf>
    <xf numFmtId="0" fontId="7" fillId="0" borderId="26" xfId="0" applyNumberFormat="1" applyFont="1" applyBorder="1" applyAlignment="1" applyProtection="1">
      <alignment horizontal="center" vertical="center" wrapText="1" readingOrder="1"/>
    </xf>
    <xf numFmtId="3" fontId="6" fillId="0" borderId="35" xfId="0" applyNumberFormat="1" applyFont="1" applyBorder="1" applyAlignment="1" applyProtection="1">
      <alignment horizontal="center" vertical="top" wrapText="1" readingOrder="1"/>
    </xf>
    <xf numFmtId="0" fontId="9" fillId="0" borderId="31" xfId="0" applyNumberFormat="1" applyFont="1" applyBorder="1" applyAlignment="1" applyProtection="1">
      <alignment horizontal="left" vertical="top" wrapText="1" readingOrder="1"/>
    </xf>
    <xf numFmtId="0" fontId="0" fillId="0" borderId="15" xfId="0" applyBorder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22" xfId="0" applyNumberFormat="1" applyFont="1" applyBorder="1" applyAlignment="1" applyProtection="1">
      <alignment horizontal="center" vertical="center" wrapText="1" readingOrder="1"/>
    </xf>
    <xf numFmtId="4" fontId="5" fillId="0" borderId="58" xfId="0" applyNumberFormat="1" applyFont="1" applyBorder="1" applyAlignment="1" applyProtection="1">
      <alignment horizontal="right" vertical="center" wrapText="1" readingOrder="1"/>
    </xf>
    <xf numFmtId="4" fontId="6" fillId="0" borderId="0" xfId="0" applyNumberFormat="1" applyFont="1" applyBorder="1" applyAlignment="1" applyProtection="1">
      <alignment horizontal="right" vertical="center" wrapText="1" readingOrder="1"/>
    </xf>
    <xf numFmtId="0" fontId="0" fillId="0" borderId="14" xfId="0" applyBorder="1"/>
    <xf numFmtId="0" fontId="0" fillId="0" borderId="15" xfId="0" applyBorder="1"/>
    <xf numFmtId="0" fontId="7" fillId="0" borderId="35" xfId="0" applyNumberFormat="1" applyFont="1" applyBorder="1" applyAlignment="1" applyProtection="1">
      <alignment horizontal="center" vertical="center" wrapText="1" readingOrder="1"/>
    </xf>
    <xf numFmtId="0" fontId="7" fillId="0" borderId="0" xfId="0" applyNumberFormat="1" applyFont="1" applyBorder="1" applyAlignment="1" applyProtection="1">
      <alignment horizontal="center" vertical="center" wrapText="1" readingOrder="1"/>
    </xf>
    <xf numFmtId="0" fontId="7" fillId="0" borderId="6" xfId="0" applyNumberFormat="1" applyFont="1" applyBorder="1" applyAlignment="1" applyProtection="1">
      <alignment horizontal="center" vertical="center" wrapText="1" readingOrder="1"/>
    </xf>
    <xf numFmtId="0" fontId="7" fillId="0" borderId="26" xfId="0" applyNumberFormat="1" applyFont="1" applyBorder="1" applyAlignment="1" applyProtection="1">
      <alignment horizontal="center" vertical="center" wrapText="1" readingOrder="1"/>
    </xf>
    <xf numFmtId="44" fontId="13" fillId="0" borderId="70" xfId="2" applyFont="1" applyFill="1" applyBorder="1"/>
    <xf numFmtId="44" fontId="18" fillId="0" borderId="56" xfId="2" applyFont="1" applyFill="1" applyBorder="1"/>
    <xf numFmtId="4" fontId="6" fillId="0" borderId="37" xfId="0" applyNumberFormat="1" applyFont="1" applyBorder="1" applyAlignment="1" applyProtection="1">
      <alignment horizontal="right" vertical="center" wrapText="1" readingOrder="1"/>
    </xf>
    <xf numFmtId="44" fontId="13" fillId="0" borderId="68" xfId="2" applyFont="1" applyFill="1" applyBorder="1"/>
    <xf numFmtId="44" fontId="18" fillId="0" borderId="68" xfId="2" applyFont="1" applyFill="1" applyBorder="1"/>
    <xf numFmtId="44" fontId="0" fillId="0" borderId="0" xfId="0" applyNumberFormat="1"/>
    <xf numFmtId="4" fontId="0" fillId="0" borderId="0" xfId="0" applyNumberFormat="1"/>
    <xf numFmtId="4" fontId="6" fillId="0" borderId="73" xfId="0" applyNumberFormat="1" applyFont="1" applyBorder="1" applyAlignment="1" applyProtection="1">
      <alignment horizontal="right" vertical="center" wrapText="1" readingOrder="1"/>
    </xf>
    <xf numFmtId="44" fontId="18" fillId="0" borderId="70" xfId="2" applyFont="1" applyFill="1" applyBorder="1"/>
    <xf numFmtId="44" fontId="18" fillId="0" borderId="71" xfId="2" applyFont="1" applyFill="1" applyBorder="1"/>
    <xf numFmtId="4" fontId="6" fillId="0" borderId="33" xfId="0" applyNumberFormat="1" applyFont="1" applyBorder="1" applyAlignment="1" applyProtection="1">
      <alignment horizontal="right" vertical="center" wrapText="1" readingOrder="1"/>
    </xf>
    <xf numFmtId="4" fontId="6" fillId="0" borderId="74" xfId="0" applyNumberFormat="1" applyFont="1" applyBorder="1" applyAlignment="1" applyProtection="1">
      <alignment horizontal="right" vertical="center" wrapText="1" readingOrder="1"/>
    </xf>
    <xf numFmtId="44" fontId="18" fillId="0" borderId="67" xfId="2" applyFont="1" applyFill="1" applyBorder="1"/>
    <xf numFmtId="4" fontId="5" fillId="0" borderId="64" xfId="0" applyNumberFormat="1" applyFont="1" applyBorder="1" applyAlignment="1" applyProtection="1">
      <alignment horizontal="right" vertical="center" wrapText="1" readingOrder="1"/>
    </xf>
    <xf numFmtId="0" fontId="5" fillId="0" borderId="41" xfId="0" applyNumberFormat="1" applyFont="1" applyBorder="1" applyAlignment="1" applyProtection="1">
      <alignment horizontal="center" vertical="center" wrapText="1" readingOrder="1"/>
    </xf>
    <xf numFmtId="0" fontId="5" fillId="0" borderId="64" xfId="0" applyNumberFormat="1" applyFont="1" applyBorder="1" applyAlignment="1" applyProtection="1">
      <alignment horizontal="center" vertical="center" wrapText="1" readingOrder="1"/>
    </xf>
    <xf numFmtId="0" fontId="5" fillId="0" borderId="1" xfId="0" applyNumberFormat="1" applyFont="1" applyBorder="1" applyAlignment="1" applyProtection="1">
      <alignment horizontal="center" vertical="center" wrapText="1" readingOrder="1"/>
    </xf>
    <xf numFmtId="49" fontId="10" fillId="2" borderId="14" xfId="0" applyNumberFormat="1" applyFont="1" applyFill="1" applyBorder="1" applyAlignment="1" applyProtection="1">
      <alignment horizontal="left" vertical="top" wrapText="1" readingOrder="1"/>
    </xf>
    <xf numFmtId="49" fontId="10" fillId="2" borderId="22" xfId="0" applyNumberFormat="1" applyFont="1" applyFill="1" applyBorder="1" applyAlignment="1" applyProtection="1">
      <alignment horizontal="left" vertical="top" readingOrder="1"/>
    </xf>
    <xf numFmtId="0" fontId="0" fillId="0" borderId="0" xfId="0" applyAlignment="1">
      <alignment wrapText="1"/>
    </xf>
    <xf numFmtId="0" fontId="18" fillId="3" borderId="35" xfId="0" applyFont="1" applyFill="1" applyBorder="1"/>
    <xf numFmtId="0" fontId="18" fillId="3" borderId="41" xfId="0" applyFont="1" applyFill="1" applyBorder="1"/>
    <xf numFmtId="4" fontId="6" fillId="0" borderId="1" xfId="0" applyNumberFormat="1" applyFont="1" applyBorder="1" applyAlignment="1" applyProtection="1">
      <alignment horizontal="right" vertical="center" wrapText="1" readingOrder="1"/>
    </xf>
    <xf numFmtId="4" fontId="6" fillId="0" borderId="88" xfId="0" applyNumberFormat="1" applyFont="1" applyBorder="1" applyAlignment="1" applyProtection="1">
      <alignment horizontal="right" vertical="center" wrapText="1" readingOrder="1"/>
    </xf>
    <xf numFmtId="44" fontId="18" fillId="0" borderId="89" xfId="2" applyFont="1" applyFill="1" applyBorder="1"/>
    <xf numFmtId="0" fontId="9" fillId="0" borderId="26" xfId="0" applyNumberFormat="1" applyFont="1" applyBorder="1" applyAlignment="1" applyProtection="1">
      <alignment horizontal="left" vertical="top" wrapText="1" readingOrder="1"/>
    </xf>
    <xf numFmtId="3" fontId="6" fillId="0" borderId="50" xfId="0" applyNumberFormat="1" applyFont="1" applyBorder="1" applyAlignment="1" applyProtection="1">
      <alignment horizontal="center" vertical="top" wrapText="1" readingOrder="1"/>
    </xf>
    <xf numFmtId="3" fontId="6" fillId="0" borderId="30" xfId="0" applyNumberFormat="1" applyFont="1" applyBorder="1" applyAlignment="1" applyProtection="1">
      <alignment horizontal="center" vertical="top" wrapText="1" readingOrder="1"/>
    </xf>
    <xf numFmtId="44" fontId="6" fillId="0" borderId="36" xfId="2" applyFont="1" applyBorder="1" applyAlignment="1" applyProtection="1">
      <alignment horizontal="right" vertical="center" wrapText="1" readingOrder="1"/>
    </xf>
    <xf numFmtId="4" fontId="5" fillId="0" borderId="54" xfId="0" applyNumberFormat="1" applyFont="1" applyBorder="1" applyAlignment="1" applyProtection="1">
      <alignment horizontal="right" vertical="center" wrapText="1" readingOrder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4" fontId="10" fillId="0" borderId="22" xfId="0" applyNumberFormat="1" applyFont="1" applyBorder="1" applyAlignment="1" applyProtection="1">
      <alignment horizontal="right" vertical="center" wrapText="1" readingOrder="1"/>
    </xf>
    <xf numFmtId="4" fontId="5" fillId="0" borderId="54" xfId="0" applyNumberFormat="1" applyFont="1" applyBorder="1" applyAlignment="1" applyProtection="1">
      <alignment horizontal="right" vertical="center" wrapText="1" readingOrder="1"/>
    </xf>
    <xf numFmtId="10" fontId="0" fillId="0" borderId="0" xfId="0" applyNumberFormat="1"/>
    <xf numFmtId="10" fontId="9" fillId="0" borderId="5" xfId="0" applyNumberFormat="1" applyFont="1" applyBorder="1" applyAlignment="1" applyProtection="1">
      <alignment horizontal="left" vertical="top" wrapText="1" readingOrder="1"/>
    </xf>
    <xf numFmtId="10" fontId="6" fillId="0" borderId="40" xfId="1" applyNumberFormat="1" applyFont="1" applyBorder="1" applyAlignment="1" applyProtection="1">
      <alignment horizontal="center" vertical="top" wrapText="1" readingOrder="1"/>
    </xf>
    <xf numFmtId="10" fontId="6" fillId="0" borderId="57" xfId="1" applyNumberFormat="1" applyFont="1" applyBorder="1" applyAlignment="1" applyProtection="1">
      <alignment horizontal="center" vertical="center" wrapText="1" readingOrder="1"/>
    </xf>
    <xf numFmtId="10" fontId="10" fillId="0" borderId="55" xfId="1" applyNumberFormat="1" applyFont="1" applyBorder="1" applyAlignment="1" applyProtection="1">
      <alignment horizontal="center" vertical="center" wrapText="1" readingOrder="1"/>
    </xf>
    <xf numFmtId="4" fontId="5" fillId="0" borderId="22" xfId="0" applyNumberFormat="1" applyFont="1" applyBorder="1" applyAlignment="1" applyProtection="1">
      <alignment vertical="center" wrapText="1" readingOrder="1"/>
    </xf>
    <xf numFmtId="4" fontId="5" fillId="0" borderId="14" xfId="0" applyNumberFormat="1" applyFont="1" applyBorder="1" applyAlignment="1" applyProtection="1">
      <alignment vertical="center" wrapText="1" readingOrder="1"/>
    </xf>
    <xf numFmtId="4" fontId="5" fillId="0" borderId="23" xfId="0" applyNumberFormat="1" applyFont="1" applyBorder="1" applyAlignment="1" applyProtection="1">
      <alignment vertical="center" wrapText="1" readingOrder="1"/>
    </xf>
    <xf numFmtId="0" fontId="0" fillId="0" borderId="0" xfId="0" applyAlignment="1">
      <alignment vertical="center"/>
    </xf>
    <xf numFmtId="10" fontId="2" fillId="0" borderId="55" xfId="1" applyNumberFormat="1" applyFont="1" applyBorder="1" applyAlignment="1">
      <alignment horizontal="center" vertical="center"/>
    </xf>
    <xf numFmtId="10" fontId="6" fillId="0" borderId="64" xfId="1" applyNumberFormat="1" applyFont="1" applyBorder="1" applyAlignment="1" applyProtection="1">
      <alignment horizontal="center" vertical="center" wrapText="1" readingOrder="1"/>
    </xf>
    <xf numFmtId="10" fontId="6" fillId="2" borderId="23" xfId="1" applyNumberFormat="1" applyFont="1" applyFill="1" applyBorder="1" applyAlignment="1" applyProtection="1">
      <alignment horizontal="center" vertical="center" wrapText="1" readingOrder="1"/>
    </xf>
    <xf numFmtId="4" fontId="10" fillId="2" borderId="52" xfId="0" applyNumberFormat="1" applyFont="1" applyFill="1" applyBorder="1" applyAlignment="1" applyProtection="1">
      <alignment horizontal="right" vertical="top" wrapText="1" readingOrder="1"/>
    </xf>
    <xf numFmtId="49" fontId="10" fillId="2" borderId="53" xfId="0" applyNumberFormat="1" applyFont="1" applyFill="1" applyBorder="1" applyAlignment="1" applyProtection="1">
      <alignment horizontal="left" vertical="top" wrapText="1" readingOrder="1"/>
    </xf>
    <xf numFmtId="4" fontId="10" fillId="2" borderId="53" xfId="0" applyNumberFormat="1" applyFont="1" applyFill="1" applyBorder="1" applyAlignment="1" applyProtection="1">
      <alignment horizontal="right" vertical="top" wrapText="1" readingOrder="1"/>
    </xf>
    <xf numFmtId="49" fontId="10" fillId="2" borderId="53" xfId="0" applyNumberFormat="1" applyFont="1" applyFill="1" applyBorder="1" applyAlignment="1" applyProtection="1">
      <alignment horizontal="right" vertical="top" wrapText="1" readingOrder="1"/>
    </xf>
    <xf numFmtId="49" fontId="10" fillId="2" borderId="55" xfId="0" applyNumberFormat="1" applyFont="1" applyFill="1" applyBorder="1" applyAlignment="1" applyProtection="1">
      <alignment horizontal="left" vertical="top" wrapText="1" readingOrder="1"/>
    </xf>
    <xf numFmtId="49" fontId="13" fillId="0" borderId="0" xfId="0" applyNumberFormat="1" applyFont="1" applyBorder="1" applyAlignment="1">
      <alignment horizontal="center"/>
    </xf>
    <xf numFmtId="4" fontId="10" fillId="0" borderId="22" xfId="0" applyNumberFormat="1" applyFont="1" applyBorder="1" applyAlignment="1" applyProtection="1">
      <alignment horizontal="right" vertical="center" wrapText="1" readingOrder="1"/>
    </xf>
    <xf numFmtId="0" fontId="7" fillId="0" borderId="35" xfId="0" applyNumberFormat="1" applyFont="1" applyBorder="1" applyAlignment="1" applyProtection="1">
      <alignment horizontal="center" vertical="center" wrapText="1" readingOrder="1"/>
    </xf>
    <xf numFmtId="0" fontId="7" fillId="0" borderId="0" xfId="0" applyNumberFormat="1" applyFont="1" applyBorder="1" applyAlignment="1" applyProtection="1">
      <alignment horizontal="center" vertical="center" wrapText="1" readingOrder="1"/>
    </xf>
    <xf numFmtId="0" fontId="7" fillId="0" borderId="6" xfId="0" applyNumberFormat="1" applyFont="1" applyBorder="1" applyAlignment="1" applyProtection="1">
      <alignment horizontal="center" vertical="center" wrapText="1" readingOrder="1"/>
    </xf>
    <xf numFmtId="0" fontId="5" fillId="0" borderId="1" xfId="0" applyNumberFormat="1" applyFont="1" applyBorder="1" applyAlignment="1" applyProtection="1">
      <alignment horizontal="center" vertical="center" wrapText="1" readingOrder="1"/>
    </xf>
    <xf numFmtId="0" fontId="7" fillId="0" borderId="26" xfId="0" applyNumberFormat="1" applyFont="1" applyBorder="1" applyAlignment="1" applyProtection="1">
      <alignment horizontal="center" vertical="center" wrapText="1" readingOrder="1"/>
    </xf>
    <xf numFmtId="4" fontId="5" fillId="0" borderId="54" xfId="0" applyNumberFormat="1" applyFont="1" applyBorder="1" applyAlignment="1" applyProtection="1">
      <alignment horizontal="right" vertical="center" wrapText="1" readingOrder="1"/>
    </xf>
    <xf numFmtId="0" fontId="7" fillId="0" borderId="26" xfId="0" applyNumberFormat="1" applyFont="1" applyBorder="1" applyAlignment="1" applyProtection="1">
      <alignment horizontal="center" vertical="center" wrapText="1" readingOrder="1"/>
    </xf>
    <xf numFmtId="49" fontId="6" fillId="0" borderId="35" xfId="0" applyNumberFormat="1" applyFont="1" applyBorder="1" applyAlignment="1" applyProtection="1">
      <alignment horizontal="left" vertical="top" wrapText="1" indent="4" readingOrder="1"/>
    </xf>
    <xf numFmtId="49" fontId="6" fillId="0" borderId="0" xfId="0" applyNumberFormat="1" applyFont="1" applyBorder="1" applyAlignment="1" applyProtection="1">
      <alignment horizontal="left" vertical="top" wrapText="1" indent="4" readingOrder="1"/>
    </xf>
    <xf numFmtId="49" fontId="6" fillId="0" borderId="6" xfId="0" applyNumberFormat="1" applyFont="1" applyBorder="1" applyAlignment="1" applyProtection="1">
      <alignment horizontal="left" vertical="top" wrapText="1" indent="4" readingOrder="1"/>
    </xf>
    <xf numFmtId="0" fontId="5" fillId="0" borderId="1" xfId="0" applyNumberFormat="1" applyFont="1" applyBorder="1" applyAlignment="1" applyProtection="1">
      <alignment horizontal="center" vertical="center" wrapText="1" readingOrder="1"/>
    </xf>
    <xf numFmtId="0" fontId="7" fillId="0" borderId="35" xfId="0" applyNumberFormat="1" applyFont="1" applyBorder="1" applyAlignment="1" applyProtection="1">
      <alignment horizontal="center" vertical="center" wrapText="1" readingOrder="1"/>
    </xf>
    <xf numFmtId="0" fontId="7" fillId="0" borderId="0" xfId="0" applyNumberFormat="1" applyFont="1" applyBorder="1" applyAlignment="1" applyProtection="1">
      <alignment horizontal="center" vertical="center" wrapText="1" readingOrder="1"/>
    </xf>
    <xf numFmtId="0" fontId="7" fillId="0" borderId="6" xfId="0" applyNumberFormat="1" applyFont="1" applyBorder="1" applyAlignment="1" applyProtection="1">
      <alignment horizontal="center" vertical="center" wrapText="1" readingOrder="1"/>
    </xf>
    <xf numFmtId="49" fontId="1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" fontId="6" fillId="0" borderId="92" xfId="0" applyNumberFormat="1" applyFont="1" applyBorder="1" applyAlignment="1" applyProtection="1">
      <alignment horizontal="center" vertical="center" wrapText="1" readingOrder="1"/>
    </xf>
    <xf numFmtId="4" fontId="6" fillId="0" borderId="95" xfId="0" applyNumberFormat="1" applyFont="1" applyBorder="1" applyAlignment="1" applyProtection="1">
      <alignment horizontal="center" vertical="center" wrapText="1" readingOrder="1"/>
    </xf>
    <xf numFmtId="4" fontId="6" fillId="0" borderId="92" xfId="0" applyNumberFormat="1" applyFont="1" applyBorder="1" applyAlignment="1" applyProtection="1">
      <alignment horizontal="center" vertical="center" wrapText="1" readingOrder="1"/>
    </xf>
    <xf numFmtId="4" fontId="6" fillId="0" borderId="95" xfId="0" applyNumberFormat="1" applyFont="1" applyBorder="1" applyAlignment="1" applyProtection="1">
      <alignment horizontal="center" vertical="center" wrapText="1" readingOrder="1"/>
    </xf>
    <xf numFmtId="0" fontId="7" fillId="0" borderId="55" xfId="0" applyNumberFormat="1" applyFont="1" applyBorder="1" applyAlignment="1" applyProtection="1">
      <alignment horizontal="center" vertical="center" wrapText="1" readingOrder="1"/>
    </xf>
    <xf numFmtId="4" fontId="11" fillId="0" borderId="55" xfId="0" applyNumberFormat="1" applyFont="1" applyBorder="1" applyAlignment="1" applyProtection="1">
      <alignment horizontal="center" vertical="center" wrapText="1" readingOrder="1"/>
    </xf>
    <xf numFmtId="0" fontId="7" fillId="0" borderId="55" xfId="0" applyNumberFormat="1" applyFont="1" applyBorder="1" applyAlignment="1" applyProtection="1">
      <alignment horizontal="center" vertical="center" wrapText="1" readingOrder="1"/>
    </xf>
    <xf numFmtId="4" fontId="11" fillId="0" borderId="55" xfId="0" applyNumberFormat="1" applyFont="1" applyBorder="1" applyAlignment="1" applyProtection="1">
      <alignment horizontal="center" vertical="center" wrapText="1" readingOrder="1"/>
    </xf>
    <xf numFmtId="4" fontId="6" fillId="0" borderId="95" xfId="0" applyNumberFormat="1" applyFont="1" applyBorder="1" applyAlignment="1" applyProtection="1">
      <alignment horizontal="center" vertical="center" wrapText="1" readingOrder="1"/>
    </xf>
    <xf numFmtId="4" fontId="11" fillId="0" borderId="55" xfId="0" applyNumberFormat="1" applyFont="1" applyBorder="1" applyAlignment="1" applyProtection="1">
      <alignment horizontal="center" vertical="center" wrapText="1" readingOrder="1"/>
    </xf>
    <xf numFmtId="4" fontId="6" fillId="0" borderId="92" xfId="0" applyNumberFormat="1" applyFont="1" applyBorder="1" applyAlignment="1" applyProtection="1">
      <alignment horizontal="center" vertical="center" wrapText="1" readingOrder="1"/>
    </xf>
    <xf numFmtId="0" fontId="7" fillId="0" borderId="55" xfId="0" applyNumberFormat="1" applyFont="1" applyBorder="1" applyAlignment="1" applyProtection="1">
      <alignment horizontal="center" vertical="center" wrapText="1" readingOrder="1"/>
    </xf>
    <xf numFmtId="3" fontId="6" fillId="0" borderId="35" xfId="0" applyNumberFormat="1" applyFont="1" applyBorder="1" applyAlignment="1" applyProtection="1">
      <alignment horizontal="center" vertical="top" wrapText="1" readingOrder="1"/>
    </xf>
    <xf numFmtId="0" fontId="7" fillId="0" borderId="35" xfId="0" applyNumberFormat="1" applyFont="1" applyBorder="1" applyAlignment="1" applyProtection="1">
      <alignment horizontal="center" vertical="center" wrapText="1" readingOrder="1"/>
    </xf>
    <xf numFmtId="0" fontId="7" fillId="0" borderId="0" xfId="0" applyNumberFormat="1" applyFont="1" applyBorder="1" applyAlignment="1" applyProtection="1">
      <alignment horizontal="center" vertical="center" wrapText="1" readingOrder="1"/>
    </xf>
    <xf numFmtId="0" fontId="7" fillId="0" borderId="6" xfId="0" applyNumberFormat="1" applyFont="1" applyBorder="1" applyAlignment="1" applyProtection="1">
      <alignment horizontal="center" vertical="center" wrapText="1" readingOrder="1"/>
    </xf>
    <xf numFmtId="0" fontId="7" fillId="0" borderId="26" xfId="0" applyNumberFormat="1" applyFont="1" applyBorder="1" applyAlignment="1" applyProtection="1">
      <alignment horizontal="center" vertical="center" wrapText="1" readingOrder="1"/>
    </xf>
    <xf numFmtId="0" fontId="9" fillId="0" borderId="31" xfId="0" applyNumberFormat="1" applyFont="1" applyBorder="1" applyAlignment="1" applyProtection="1">
      <alignment horizontal="left" vertical="top" wrapText="1" readingOrder="1"/>
    </xf>
    <xf numFmtId="44" fontId="0" fillId="0" borderId="71" xfId="2" applyFont="1" applyFill="1" applyBorder="1"/>
    <xf numFmtId="0" fontId="0" fillId="0" borderId="0" xfId="0"/>
    <xf numFmtId="0" fontId="0" fillId="0" borderId="0" xfId="0"/>
    <xf numFmtId="3" fontId="0" fillId="0" borderId="0" xfId="0" applyNumberFormat="1"/>
    <xf numFmtId="9" fontId="0" fillId="0" borderId="0" xfId="1" applyFont="1"/>
    <xf numFmtId="9" fontId="0" fillId="0" borderId="0" xfId="0" applyNumberFormat="1"/>
    <xf numFmtId="10" fontId="0" fillId="0" borderId="0" xfId="1" applyNumberFormat="1" applyFont="1"/>
    <xf numFmtId="4" fontId="0" fillId="0" borderId="0" xfId="0" applyNumberFormat="1" applyAlignment="1">
      <alignment vertical="center"/>
    </xf>
    <xf numFmtId="0" fontId="0" fillId="0" borderId="0" xfId="0"/>
    <xf numFmtId="4" fontId="0" fillId="0" borderId="0" xfId="0" applyNumberFormat="1" applyFill="1"/>
    <xf numFmtId="9" fontId="0" fillId="0" borderId="0" xfId="1" applyFont="1" applyFill="1"/>
    <xf numFmtId="0" fontId="0" fillId="4" borderId="0" xfId="0" applyFill="1" applyAlignment="1">
      <alignment horizontal="right"/>
    </xf>
    <xf numFmtId="4" fontId="0" fillId="4" borderId="0" xfId="0" applyNumberFormat="1" applyFill="1"/>
    <xf numFmtId="3" fontId="6" fillId="0" borderId="0" xfId="0" applyNumberFormat="1" applyFont="1" applyBorder="1" applyAlignment="1" applyProtection="1">
      <alignment horizontal="center" vertical="top" wrapText="1" readingOrder="1"/>
    </xf>
    <xf numFmtId="3" fontId="6" fillId="0" borderId="35" xfId="0" applyNumberFormat="1" applyFont="1" applyBorder="1" applyAlignment="1" applyProtection="1">
      <alignment horizontal="center" vertical="top" wrapText="1" readingOrder="1"/>
    </xf>
    <xf numFmtId="44" fontId="13" fillId="0" borderId="71" xfId="2" applyFont="1" applyFill="1" applyBorder="1"/>
    <xf numFmtId="4" fontId="0" fillId="0" borderId="0" xfId="0" applyNumberFormat="1" applyBorder="1" applyAlignment="1">
      <alignment horizontal="center"/>
    </xf>
    <xf numFmtId="4" fontId="6" fillId="0" borderId="0" xfId="0" applyNumberFormat="1" applyFont="1" applyFill="1" applyBorder="1" applyAlignment="1" applyProtection="1">
      <alignment horizontal="right" vertical="center" wrapText="1" readingOrder="1"/>
    </xf>
    <xf numFmtId="4" fontId="6" fillId="0" borderId="36" xfId="0" applyNumberFormat="1" applyFont="1" applyFill="1" applyBorder="1" applyAlignment="1" applyProtection="1">
      <alignment horizontal="right" vertical="center" wrapText="1" readingOrder="1"/>
    </xf>
    <xf numFmtId="4" fontId="6" fillId="0" borderId="68" xfId="0" applyNumberFormat="1" applyFont="1" applyFill="1" applyBorder="1" applyAlignment="1" applyProtection="1">
      <alignment horizontal="right" vertical="center" wrapText="1" readingOrder="1"/>
    </xf>
    <xf numFmtId="4" fontId="6" fillId="0" borderId="72" xfId="0" applyNumberFormat="1" applyFont="1" applyFill="1" applyBorder="1" applyAlignment="1" applyProtection="1">
      <alignment horizontal="right" vertical="center" wrapText="1" readingOrder="1"/>
    </xf>
    <xf numFmtId="4" fontId="6" fillId="0" borderId="88" xfId="0" applyNumberFormat="1" applyFont="1" applyFill="1" applyBorder="1" applyAlignment="1" applyProtection="1">
      <alignment horizontal="right" vertical="center" wrapText="1" readingOrder="1"/>
    </xf>
    <xf numFmtId="10" fontId="6" fillId="0" borderId="64" xfId="1" applyNumberFormat="1" applyFont="1" applyFill="1" applyBorder="1" applyAlignment="1" applyProtection="1">
      <alignment horizontal="center" vertical="center" wrapText="1" readingOrder="1"/>
    </xf>
    <xf numFmtId="10" fontId="9" fillId="0" borderId="16" xfId="0" applyNumberFormat="1" applyFont="1" applyBorder="1" applyAlignment="1" applyProtection="1">
      <alignment horizontal="left" vertical="top" wrapText="1" readingOrder="1"/>
    </xf>
    <xf numFmtId="10" fontId="6" fillId="0" borderId="6" xfId="1" applyNumberFormat="1" applyFont="1" applyBorder="1" applyAlignment="1" applyProtection="1">
      <alignment horizontal="center" vertical="top" wrapText="1" readingOrder="1"/>
    </xf>
    <xf numFmtId="4" fontId="6" fillId="0" borderId="37" xfId="0" applyNumberFormat="1" applyFont="1" applyFill="1" applyBorder="1" applyAlignment="1" applyProtection="1">
      <alignment horizontal="right" vertical="center" wrapText="1" readingOrder="1"/>
    </xf>
    <xf numFmtId="4" fontId="6" fillId="0" borderId="74" xfId="0" applyNumberFormat="1" applyFont="1" applyFill="1" applyBorder="1" applyAlignment="1" applyProtection="1">
      <alignment horizontal="right" vertical="center" wrapText="1" readingOrder="1"/>
    </xf>
    <xf numFmtId="0" fontId="0" fillId="4" borderId="31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4" fontId="6" fillId="0" borderId="94" xfId="0" applyNumberFormat="1" applyFont="1" applyBorder="1" applyAlignment="1" applyProtection="1">
      <alignment horizontal="center" vertical="center" wrapText="1" readingOrder="1"/>
    </xf>
    <xf numFmtId="4" fontId="6" fillId="0" borderId="95" xfId="0" applyNumberFormat="1" applyFont="1" applyBorder="1" applyAlignment="1" applyProtection="1">
      <alignment horizontal="center" vertical="center" wrapText="1" readingOrder="1"/>
    </xf>
    <xf numFmtId="4" fontId="6" fillId="0" borderId="93" xfId="0" applyNumberFormat="1" applyFont="1" applyBorder="1" applyAlignment="1" applyProtection="1">
      <alignment horizontal="center" vertical="center" wrapText="1" readingOrder="1"/>
    </xf>
    <xf numFmtId="4" fontId="11" fillId="0" borderId="52" xfId="0" applyNumberFormat="1" applyFont="1" applyBorder="1" applyAlignment="1" applyProtection="1">
      <alignment horizontal="center" vertical="center" wrapText="1" readingOrder="1"/>
    </xf>
    <xf numFmtId="4" fontId="11" fillId="0" borderId="53" xfId="0" applyNumberFormat="1" applyFont="1" applyBorder="1" applyAlignment="1" applyProtection="1">
      <alignment horizontal="center" vertical="center" wrapText="1" readingOrder="1"/>
    </xf>
    <xf numFmtId="4" fontId="10" fillId="0" borderId="53" xfId="0" applyNumberFormat="1" applyFont="1" applyBorder="1" applyAlignment="1" applyProtection="1">
      <alignment horizontal="center" vertical="center" wrapText="1" readingOrder="1"/>
    </xf>
    <xf numFmtId="4" fontId="11" fillId="0" borderId="55" xfId="0" applyNumberFormat="1" applyFont="1" applyBorder="1" applyAlignment="1" applyProtection="1">
      <alignment horizontal="center" vertical="center" wrapText="1" readingOrder="1"/>
    </xf>
    <xf numFmtId="0" fontId="0" fillId="0" borderId="15" xfId="0" applyBorder="1" applyAlignment="1">
      <alignment horizontal="center"/>
    </xf>
    <xf numFmtId="49" fontId="14" fillId="0" borderId="1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31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0" fillId="0" borderId="41" xfId="0" applyBorder="1" applyAlignment="1">
      <alignment horizontal="center"/>
    </xf>
    <xf numFmtId="0" fontId="0" fillId="0" borderId="3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0" fontId="7" fillId="0" borderId="60" xfId="0" applyNumberFormat="1" applyFont="1" applyBorder="1" applyAlignment="1" applyProtection="1">
      <alignment vertical="center" wrapText="1" readingOrder="1"/>
    </xf>
    <xf numFmtId="0" fontId="7" fillId="0" borderId="61" xfId="0" applyNumberFormat="1" applyFont="1" applyBorder="1" applyAlignment="1" applyProtection="1">
      <alignment vertical="center" wrapText="1" readingOrder="1"/>
    </xf>
    <xf numFmtId="4" fontId="6" fillId="0" borderId="90" xfId="0" applyNumberFormat="1" applyFont="1" applyBorder="1" applyAlignment="1" applyProtection="1">
      <alignment horizontal="center" vertical="center" wrapText="1" readingOrder="1"/>
    </xf>
    <xf numFmtId="4" fontId="6" fillId="0" borderId="91" xfId="0" applyNumberFormat="1" applyFont="1" applyBorder="1" applyAlignment="1" applyProtection="1">
      <alignment horizontal="center" vertical="center" wrapText="1" readingOrder="1"/>
    </xf>
    <xf numFmtId="4" fontId="19" fillId="0" borderId="91" xfId="0" applyNumberFormat="1" applyFont="1" applyBorder="1" applyAlignment="1" applyProtection="1">
      <alignment horizontal="center" vertical="center" wrapText="1" readingOrder="1"/>
    </xf>
    <xf numFmtId="4" fontId="6" fillId="0" borderId="92" xfId="0" applyNumberFormat="1" applyFont="1" applyBorder="1" applyAlignment="1" applyProtection="1">
      <alignment horizontal="center" vertical="center" wrapText="1" readingOrder="1"/>
    </xf>
    <xf numFmtId="4" fontId="10" fillId="0" borderId="91" xfId="0" applyNumberFormat="1" applyFont="1" applyBorder="1" applyAlignment="1" applyProtection="1">
      <alignment horizontal="center" vertical="center" wrapText="1" readingOrder="1"/>
    </xf>
    <xf numFmtId="0" fontId="7" fillId="0" borderId="62" xfId="0" applyNumberFormat="1" applyFont="1" applyBorder="1" applyAlignment="1" applyProtection="1">
      <alignment vertical="center" wrapText="1" readingOrder="1"/>
    </xf>
    <xf numFmtId="0" fontId="7" fillId="0" borderId="63" xfId="0" applyNumberFormat="1" applyFont="1" applyBorder="1" applyAlignment="1" applyProtection="1">
      <alignment vertical="center" wrapText="1" readingOrder="1"/>
    </xf>
    <xf numFmtId="0" fontId="7" fillId="2" borderId="22" xfId="0" applyNumberFormat="1" applyFont="1" applyFill="1" applyBorder="1" applyAlignment="1" applyProtection="1">
      <alignment horizontal="left" vertical="center" wrapText="1" readingOrder="1"/>
    </xf>
    <xf numFmtId="0" fontId="7" fillId="2" borderId="14" xfId="0" applyNumberFormat="1" applyFont="1" applyFill="1" applyBorder="1" applyAlignment="1" applyProtection="1">
      <alignment horizontal="left" vertical="center" wrapText="1" readingOrder="1"/>
    </xf>
    <xf numFmtId="0" fontId="7" fillId="2" borderId="23" xfId="0" applyNumberFormat="1" applyFont="1" applyFill="1" applyBorder="1" applyAlignment="1" applyProtection="1">
      <alignment horizontal="left" vertical="center" wrapText="1" readingOrder="1"/>
    </xf>
    <xf numFmtId="49" fontId="5" fillId="0" borderId="52" xfId="0" applyNumberFormat="1" applyFont="1" applyBorder="1" applyAlignment="1" applyProtection="1">
      <alignment horizontal="left" vertical="top" wrapText="1" readingOrder="1"/>
    </xf>
    <xf numFmtId="49" fontId="5" fillId="0" borderId="53" xfId="0" applyNumberFormat="1" applyFont="1" applyBorder="1" applyAlignment="1" applyProtection="1">
      <alignment horizontal="left" vertical="top" wrapText="1" readingOrder="1"/>
    </xf>
    <xf numFmtId="49" fontId="5" fillId="0" borderId="52" xfId="0" applyNumberFormat="1" applyFont="1" applyBorder="1" applyAlignment="1" applyProtection="1">
      <alignment horizontal="left" vertical="center" wrapText="1" readingOrder="1"/>
    </xf>
    <xf numFmtId="49" fontId="5" fillId="0" borderId="53" xfId="0" applyNumberFormat="1" applyFont="1" applyBorder="1" applyAlignment="1" applyProtection="1">
      <alignment horizontal="left" vertical="center" wrapText="1" readingOrder="1"/>
    </xf>
    <xf numFmtId="49" fontId="6" fillId="0" borderId="35" xfId="0" applyNumberFormat="1" applyFont="1" applyBorder="1" applyAlignment="1" applyProtection="1">
      <alignment horizontal="left" vertical="top" wrapText="1" indent="4" readingOrder="1"/>
    </xf>
    <xf numFmtId="49" fontId="6" fillId="0" borderId="0" xfId="0" applyNumberFormat="1" applyFont="1" applyBorder="1" applyAlignment="1" applyProtection="1">
      <alignment horizontal="left" vertical="top" wrapText="1" indent="4" readingOrder="1"/>
    </xf>
    <xf numFmtId="49" fontId="6" fillId="0" borderId="6" xfId="0" applyNumberFormat="1" applyFont="1" applyBorder="1" applyAlignment="1" applyProtection="1">
      <alignment horizontal="left" vertical="top" wrapText="1" indent="4" readingOrder="1"/>
    </xf>
    <xf numFmtId="0" fontId="5" fillId="0" borderId="22" xfId="0" applyNumberFormat="1" applyFont="1" applyBorder="1" applyAlignment="1" applyProtection="1">
      <alignment horizontal="left" vertical="center" wrapText="1" readingOrder="1"/>
    </xf>
    <xf numFmtId="0" fontId="5" fillId="0" borderId="42" xfId="0" applyNumberFormat="1" applyFont="1" applyBorder="1" applyAlignment="1" applyProtection="1">
      <alignment horizontal="left" vertical="center" wrapText="1" readingOrder="1"/>
    </xf>
    <xf numFmtId="0" fontId="5" fillId="0" borderId="19" xfId="0" applyNumberFormat="1" applyFont="1" applyBorder="1" applyAlignment="1" applyProtection="1">
      <alignment horizontal="left" vertical="center" wrapText="1" readingOrder="1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7" xfId="0" applyBorder="1" applyAlignment="1">
      <alignment horizontal="center"/>
    </xf>
    <xf numFmtId="0" fontId="7" fillId="0" borderId="22" xfId="0" applyNumberFormat="1" applyFont="1" applyBorder="1" applyAlignment="1" applyProtection="1">
      <alignment horizontal="center" vertical="center" wrapText="1" readingOrder="1"/>
    </xf>
    <xf numFmtId="0" fontId="7" fillId="0" borderId="14" xfId="0" applyNumberFormat="1" applyFont="1" applyBorder="1" applyAlignment="1" applyProtection="1">
      <alignment horizontal="center" vertical="center" wrapText="1" readingOrder="1"/>
    </xf>
    <xf numFmtId="0" fontId="7" fillId="0" borderId="23" xfId="0" applyNumberFormat="1" applyFont="1" applyBorder="1" applyAlignment="1" applyProtection="1">
      <alignment horizontal="center" vertical="center" wrapText="1" readingOrder="1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7" fillId="0" borderId="53" xfId="0" applyNumberFormat="1" applyFont="1" applyBorder="1" applyAlignment="1" applyProtection="1">
      <alignment horizontal="center" vertical="center" wrapText="1" readingOrder="1"/>
    </xf>
    <xf numFmtId="0" fontId="7" fillId="0" borderId="55" xfId="0" applyNumberFormat="1" applyFont="1" applyBorder="1" applyAlignment="1" applyProtection="1">
      <alignment horizontal="center" vertical="center" wrapText="1" readingOrder="1"/>
    </xf>
    <xf numFmtId="49" fontId="5" fillId="0" borderId="35" xfId="0" applyNumberFormat="1" applyFont="1" applyBorder="1" applyAlignment="1" applyProtection="1">
      <alignment horizontal="left" vertical="top" wrapText="1" readingOrder="1"/>
    </xf>
    <xf numFmtId="49" fontId="5" fillId="0" borderId="0" xfId="0" applyNumberFormat="1" applyFont="1" applyBorder="1" applyAlignment="1" applyProtection="1">
      <alignment horizontal="left" vertical="top" wrapText="1" readingOrder="1"/>
    </xf>
    <xf numFmtId="49" fontId="5" fillId="0" borderId="39" xfId="0" applyNumberFormat="1" applyFont="1" applyBorder="1" applyAlignment="1" applyProtection="1">
      <alignment horizontal="left" vertical="top" wrapText="1" readingOrder="1"/>
    </xf>
    <xf numFmtId="49" fontId="6" fillId="0" borderId="0" xfId="0" applyNumberFormat="1" applyFont="1" applyBorder="1" applyAlignment="1" applyProtection="1">
      <alignment horizontal="center" vertical="top" wrapText="1" readingOrder="1"/>
    </xf>
    <xf numFmtId="49" fontId="6" fillId="0" borderId="36" xfId="0" applyNumberFormat="1" applyFont="1" applyBorder="1" applyAlignment="1" applyProtection="1">
      <alignment horizontal="center" vertical="top" wrapText="1" readingOrder="1"/>
    </xf>
    <xf numFmtId="3" fontId="6" fillId="0" borderId="0" xfId="0" applyNumberFormat="1" applyFont="1" applyBorder="1" applyAlignment="1" applyProtection="1">
      <alignment horizontal="center" vertical="top" wrapText="1" readingOrder="1"/>
    </xf>
    <xf numFmtId="3" fontId="6" fillId="0" borderId="39" xfId="0" applyNumberFormat="1" applyFont="1" applyBorder="1" applyAlignment="1" applyProtection="1">
      <alignment horizontal="center" vertical="top" wrapText="1" readingOrder="1"/>
    </xf>
    <xf numFmtId="3" fontId="6" fillId="0" borderId="38" xfId="0" applyNumberFormat="1" applyFont="1" applyBorder="1" applyAlignment="1" applyProtection="1">
      <alignment horizontal="center" vertical="top" wrapText="1" readingOrder="1"/>
    </xf>
    <xf numFmtId="3" fontId="6" fillId="0" borderId="6" xfId="0" applyNumberFormat="1" applyFont="1" applyBorder="1" applyAlignment="1" applyProtection="1">
      <alignment horizontal="center" vertical="top" wrapText="1" readingOrder="1"/>
    </xf>
    <xf numFmtId="3" fontId="6" fillId="0" borderId="35" xfId="0" applyNumberFormat="1" applyFont="1" applyBorder="1" applyAlignment="1" applyProtection="1">
      <alignment horizontal="center" vertical="top" wrapText="1" readingOrder="1"/>
    </xf>
    <xf numFmtId="3" fontId="6" fillId="0" borderId="36" xfId="0" applyNumberFormat="1" applyFont="1" applyBorder="1" applyAlignment="1" applyProtection="1">
      <alignment horizontal="center" vertical="top" wrapText="1" readingOrder="1"/>
    </xf>
    <xf numFmtId="49" fontId="6" fillId="0" borderId="35" xfId="0" applyNumberFormat="1" applyFont="1" applyBorder="1" applyAlignment="1" applyProtection="1">
      <alignment horizontal="left" vertical="top" wrapText="1" indent="1" readingOrder="1"/>
    </xf>
    <xf numFmtId="49" fontId="6" fillId="0" borderId="36" xfId="0" applyNumberFormat="1" applyFont="1" applyBorder="1" applyAlignment="1" applyProtection="1">
      <alignment horizontal="left" vertical="top" wrapText="1" indent="1" readingOrder="1"/>
    </xf>
    <xf numFmtId="49" fontId="6" fillId="0" borderId="37" xfId="0" applyNumberFormat="1" applyFont="1" applyBorder="1" applyAlignment="1" applyProtection="1">
      <alignment horizontal="left" vertical="top" wrapText="1" indent="1" readingOrder="1"/>
    </xf>
    <xf numFmtId="49" fontId="6" fillId="0" borderId="6" xfId="0" applyNumberFormat="1" applyFont="1" applyBorder="1" applyAlignment="1" applyProtection="1">
      <alignment horizontal="center" vertical="top" wrapText="1" readingOrder="1"/>
    </xf>
    <xf numFmtId="0" fontId="5" fillId="0" borderId="14" xfId="0" applyNumberFormat="1" applyFont="1" applyBorder="1" applyAlignment="1" applyProtection="1">
      <alignment horizontal="center" vertical="center" wrapText="1" readingOrder="1"/>
    </xf>
    <xf numFmtId="0" fontId="5" fillId="0" borderId="42" xfId="0" applyNumberFormat="1" applyFont="1" applyBorder="1" applyAlignment="1" applyProtection="1">
      <alignment horizontal="center" vertical="center" wrapText="1" readingOrder="1"/>
    </xf>
    <xf numFmtId="4" fontId="5" fillId="0" borderId="22" xfId="0" applyNumberFormat="1" applyFont="1" applyBorder="1" applyAlignment="1" applyProtection="1">
      <alignment horizontal="center" vertical="center" wrapText="1" readingOrder="1"/>
    </xf>
    <xf numFmtId="4" fontId="5" fillId="0" borderId="14" xfId="0" applyNumberFormat="1" applyFont="1" applyBorder="1" applyAlignment="1" applyProtection="1">
      <alignment horizontal="center" vertical="center" wrapText="1" readingOrder="1"/>
    </xf>
    <xf numFmtId="4" fontId="5" fillId="0" borderId="23" xfId="0" applyNumberFormat="1" applyFont="1" applyBorder="1" applyAlignment="1" applyProtection="1">
      <alignment horizontal="center" vertical="center" wrapText="1" readingOrder="1"/>
    </xf>
    <xf numFmtId="0" fontId="7" fillId="0" borderId="31" xfId="0" applyNumberFormat="1" applyFont="1" applyBorder="1" applyAlignment="1" applyProtection="1">
      <alignment horizontal="center" vertical="center" wrapText="1" readingOrder="1"/>
    </xf>
    <xf numFmtId="0" fontId="7" fillId="0" borderId="15" xfId="0" applyNumberFormat="1" applyFont="1" applyBorder="1" applyAlignment="1" applyProtection="1">
      <alignment horizontal="center" vertical="center" wrapText="1" readingOrder="1"/>
    </xf>
    <xf numFmtId="0" fontId="7" fillId="0" borderId="16" xfId="0" applyNumberFormat="1" applyFont="1" applyBorder="1" applyAlignment="1" applyProtection="1">
      <alignment horizontal="center" vertical="center" wrapText="1" readingOrder="1"/>
    </xf>
    <xf numFmtId="0" fontId="7" fillId="0" borderId="35" xfId="0" applyNumberFormat="1" applyFont="1" applyBorder="1" applyAlignment="1" applyProtection="1">
      <alignment horizontal="center" vertical="center" wrapText="1" readingOrder="1"/>
    </xf>
    <xf numFmtId="0" fontId="7" fillId="0" borderId="0" xfId="0" applyNumberFormat="1" applyFont="1" applyBorder="1" applyAlignment="1" applyProtection="1">
      <alignment horizontal="center" vertical="center" wrapText="1" readingOrder="1"/>
    </xf>
    <xf numFmtId="0" fontId="7" fillId="0" borderId="6" xfId="0" applyNumberFormat="1" applyFont="1" applyBorder="1" applyAlignment="1" applyProtection="1">
      <alignment horizontal="center" vertical="center" wrapText="1" readingOrder="1"/>
    </xf>
    <xf numFmtId="0" fontId="8" fillId="0" borderId="17" xfId="0" applyNumberFormat="1" applyFont="1" applyBorder="1" applyAlignment="1" applyProtection="1">
      <alignment horizontal="center" vertical="center" wrapText="1" readingOrder="1"/>
    </xf>
    <xf numFmtId="0" fontId="8" fillId="0" borderId="18" xfId="0" applyNumberFormat="1" applyFont="1" applyBorder="1" applyAlignment="1" applyProtection="1">
      <alignment horizontal="center" vertical="center" wrapText="1" readingOrder="1"/>
    </xf>
    <xf numFmtId="0" fontId="8" fillId="0" borderId="19" xfId="0" applyNumberFormat="1" applyFont="1" applyBorder="1" applyAlignment="1" applyProtection="1">
      <alignment horizontal="center" vertical="center" wrapText="1" readingOrder="1"/>
    </xf>
    <xf numFmtId="0" fontId="7" fillId="0" borderId="85" xfId="0" applyNumberFormat="1" applyFont="1" applyBorder="1" applyAlignment="1" applyProtection="1">
      <alignment horizontal="center" vertical="center" wrapText="1" readingOrder="1"/>
    </xf>
    <xf numFmtId="0" fontId="7" fillId="0" borderId="86" xfId="0" applyNumberFormat="1" applyFont="1" applyBorder="1" applyAlignment="1" applyProtection="1">
      <alignment horizontal="center" vertical="center" wrapText="1" readingOrder="1"/>
    </xf>
    <xf numFmtId="0" fontId="7" fillId="0" borderId="87" xfId="0" applyNumberFormat="1" applyFont="1" applyBorder="1" applyAlignment="1" applyProtection="1">
      <alignment horizontal="center" vertical="center" wrapText="1" readingOrder="1"/>
    </xf>
    <xf numFmtId="0" fontId="7" fillId="0" borderId="3" xfId="0" applyNumberFormat="1" applyFont="1" applyBorder="1" applyAlignment="1" applyProtection="1">
      <alignment horizontal="center" vertical="center" wrapText="1" readingOrder="1"/>
    </xf>
    <xf numFmtId="0" fontId="7" fillId="0" borderId="4" xfId="0" applyNumberFormat="1" applyFont="1" applyBorder="1" applyAlignment="1" applyProtection="1">
      <alignment horizontal="center" vertical="center" wrapText="1" readingOrder="1"/>
    </xf>
    <xf numFmtId="0" fontId="7" fillId="0" borderId="5" xfId="0" applyNumberFormat="1" applyFont="1" applyBorder="1" applyAlignment="1" applyProtection="1">
      <alignment horizontal="center" vertical="center" wrapText="1" readingOrder="1"/>
    </xf>
    <xf numFmtId="0" fontId="7" fillId="0" borderId="48" xfId="0" applyNumberFormat="1" applyFont="1" applyBorder="1" applyAlignment="1" applyProtection="1">
      <alignment horizontal="center" vertical="center" wrapText="1" readingOrder="1"/>
    </xf>
    <xf numFmtId="0" fontId="7" fillId="0" borderId="42" xfId="0" applyNumberFormat="1" applyFont="1" applyBorder="1" applyAlignment="1" applyProtection="1">
      <alignment horizontal="center" vertical="center" wrapText="1" readingOrder="1"/>
    </xf>
    <xf numFmtId="0" fontId="7" fillId="0" borderId="26" xfId="0" applyNumberFormat="1" applyFont="1" applyBorder="1" applyAlignment="1" applyProtection="1">
      <alignment horizontal="center" vertical="center" wrapText="1" readingOrder="1"/>
    </xf>
    <xf numFmtId="0" fontId="7" fillId="0" borderId="30" xfId="0" applyNumberFormat="1" applyFont="1" applyBorder="1" applyAlignment="1" applyProtection="1">
      <alignment horizontal="center" vertical="center" wrapText="1" readingOrder="1"/>
    </xf>
    <xf numFmtId="3" fontId="6" fillId="0" borderId="37" xfId="0" applyNumberFormat="1" applyFont="1" applyBorder="1" applyAlignment="1" applyProtection="1">
      <alignment horizontal="center" vertical="top" wrapText="1" readingOrder="1"/>
    </xf>
    <xf numFmtId="3" fontId="6" fillId="0" borderId="35" xfId="0" applyNumberFormat="1" applyFont="1" applyFill="1" applyBorder="1" applyAlignment="1" applyProtection="1">
      <alignment horizontal="center" vertical="top" wrapText="1" readingOrder="1"/>
    </xf>
    <xf numFmtId="3" fontId="6" fillId="0" borderId="36" xfId="0" applyNumberFormat="1" applyFont="1" applyFill="1" applyBorder="1" applyAlignment="1" applyProtection="1">
      <alignment horizontal="center" vertical="top" wrapText="1" readingOrder="1"/>
    </xf>
    <xf numFmtId="49" fontId="6" fillId="0" borderId="38" xfId="0" applyNumberFormat="1" applyFont="1" applyBorder="1" applyAlignment="1" applyProtection="1">
      <alignment horizontal="center" vertical="top" wrapText="1" readingOrder="1"/>
    </xf>
    <xf numFmtId="0" fontId="5" fillId="0" borderId="35" xfId="0" applyNumberFormat="1" applyFont="1" applyBorder="1" applyAlignment="1" applyProtection="1">
      <alignment horizontal="left" vertical="center" wrapText="1" readingOrder="1"/>
    </xf>
    <xf numFmtId="0" fontId="5" fillId="0" borderId="0" xfId="0" applyNumberFormat="1" applyFont="1" applyBorder="1" applyAlignment="1" applyProtection="1">
      <alignment horizontal="left" vertical="center" wrapText="1" readingOrder="1"/>
    </xf>
    <xf numFmtId="0" fontId="5" fillId="0" borderId="6" xfId="0" applyNumberFormat="1" applyFont="1" applyBorder="1" applyAlignment="1" applyProtection="1">
      <alignment horizontal="left" vertical="center" wrapText="1" readingOrder="1"/>
    </xf>
    <xf numFmtId="49" fontId="6" fillId="0" borderId="79" xfId="0" applyNumberFormat="1" applyFont="1" applyBorder="1" applyAlignment="1" applyProtection="1">
      <alignment horizontal="left" vertical="center" wrapText="1" indent="1" readingOrder="1"/>
    </xf>
    <xf numFmtId="49" fontId="6" fillId="0" borderId="80" xfId="0" applyNumberFormat="1" applyFont="1" applyBorder="1" applyAlignment="1" applyProtection="1">
      <alignment horizontal="left" vertical="center" wrapText="1" indent="1" readingOrder="1"/>
    </xf>
    <xf numFmtId="49" fontId="6" fillId="0" borderId="81" xfId="0" applyNumberFormat="1" applyFont="1" applyBorder="1" applyAlignment="1" applyProtection="1">
      <alignment horizontal="left" vertical="center" wrapText="1" indent="1" readingOrder="1"/>
    </xf>
    <xf numFmtId="0" fontId="5" fillId="0" borderId="14" xfId="0" applyNumberFormat="1" applyFont="1" applyBorder="1" applyAlignment="1" applyProtection="1">
      <alignment horizontal="left" vertical="center" wrapText="1" readingOrder="1"/>
    </xf>
    <xf numFmtId="0" fontId="5" fillId="0" borderId="23" xfId="0" applyNumberFormat="1" applyFont="1" applyBorder="1" applyAlignment="1" applyProtection="1">
      <alignment horizontal="left" vertical="center" wrapText="1" readingOrder="1"/>
    </xf>
    <xf numFmtId="0" fontId="6" fillId="0" borderId="3" xfId="0" applyNumberFormat="1" applyFont="1" applyBorder="1" applyAlignment="1" applyProtection="1">
      <alignment horizontal="left" vertical="center" wrapText="1" indent="1" readingOrder="1"/>
    </xf>
    <xf numFmtId="0" fontId="6" fillId="0" borderId="4" xfId="0" applyNumberFormat="1" applyFont="1" applyBorder="1" applyAlignment="1" applyProtection="1">
      <alignment horizontal="left" vertical="center" wrapText="1" indent="1" readingOrder="1"/>
    </xf>
    <xf numFmtId="0" fontId="6" fillId="0" borderId="5" xfId="0" applyNumberFormat="1" applyFont="1" applyBorder="1" applyAlignment="1" applyProtection="1">
      <alignment horizontal="left" vertical="center" wrapText="1" indent="1" readingOrder="1"/>
    </xf>
    <xf numFmtId="0" fontId="0" fillId="0" borderId="14" xfId="0" applyBorder="1" applyAlignment="1">
      <alignment horizontal="center"/>
    </xf>
    <xf numFmtId="0" fontId="7" fillId="0" borderId="41" xfId="0" applyNumberFormat="1" applyFont="1" applyBorder="1" applyAlignment="1" applyProtection="1">
      <alignment horizontal="center" vertical="center" wrapText="1" readingOrder="1"/>
    </xf>
    <xf numFmtId="0" fontId="7" fillId="0" borderId="1" xfId="0" applyNumberFormat="1" applyFont="1" applyBorder="1" applyAlignment="1" applyProtection="1">
      <alignment horizontal="center" vertical="center" wrapText="1" readingOrder="1"/>
    </xf>
    <xf numFmtId="0" fontId="7" fillId="0" borderId="27" xfId="0" applyNumberFormat="1" applyFont="1" applyBorder="1" applyAlignment="1" applyProtection="1">
      <alignment horizontal="center" vertical="center" wrapText="1" readingOrder="1"/>
    </xf>
    <xf numFmtId="0" fontId="7" fillId="0" borderId="20" xfId="0" applyNumberFormat="1" applyFont="1" applyBorder="1" applyAlignment="1" applyProtection="1">
      <alignment horizontal="center" vertical="center" wrapText="1" readingOrder="1"/>
    </xf>
    <xf numFmtId="0" fontId="7" fillId="0" borderId="2" xfId="0" applyNumberFormat="1" applyFont="1" applyBorder="1" applyAlignment="1" applyProtection="1">
      <alignment horizontal="center" vertical="center" wrapText="1" readingOrder="1"/>
    </xf>
    <xf numFmtId="0" fontId="7" fillId="0" borderId="11" xfId="0" applyNumberFormat="1" applyFont="1" applyBorder="1" applyAlignment="1" applyProtection="1">
      <alignment horizontal="center" vertical="center" wrapText="1" readingOrder="1"/>
    </xf>
    <xf numFmtId="0" fontId="7" fillId="0" borderId="17" xfId="0" applyNumberFormat="1" applyFont="1" applyBorder="1" applyAlignment="1" applyProtection="1">
      <alignment horizontal="center" vertical="center" wrapText="1" readingOrder="1"/>
    </xf>
    <xf numFmtId="0" fontId="7" fillId="0" borderId="18" xfId="0" applyNumberFormat="1" applyFont="1" applyBorder="1" applyAlignment="1" applyProtection="1">
      <alignment horizontal="center" vertical="center" wrapText="1" readingOrder="1"/>
    </xf>
    <xf numFmtId="0" fontId="7" fillId="0" borderId="19" xfId="0" applyNumberFormat="1" applyFont="1" applyBorder="1" applyAlignment="1" applyProtection="1">
      <alignment horizontal="center" vertical="center" wrapText="1" readingOrder="1"/>
    </xf>
    <xf numFmtId="0" fontId="7" fillId="0" borderId="24" xfId="0" applyNumberFormat="1" applyFont="1" applyBorder="1" applyAlignment="1" applyProtection="1">
      <alignment horizontal="center" vertical="center" wrapText="1" readingOrder="1"/>
    </xf>
    <xf numFmtId="0" fontId="7" fillId="0" borderId="29" xfId="0" applyNumberFormat="1" applyFont="1" applyBorder="1" applyAlignment="1" applyProtection="1">
      <alignment horizontal="center" vertical="center" wrapText="1" readingOrder="1"/>
    </xf>
    <xf numFmtId="0" fontId="7" fillId="0" borderId="21" xfId="0" applyNumberFormat="1" applyFont="1" applyBorder="1" applyAlignment="1" applyProtection="1">
      <alignment horizontal="center" vertical="center" wrapText="1" readingOrder="1"/>
    </xf>
    <xf numFmtId="0" fontId="7" fillId="0" borderId="28" xfId="0" applyNumberFormat="1" applyFont="1" applyBorder="1" applyAlignment="1" applyProtection="1">
      <alignment horizontal="center" vertical="center" wrapText="1" readingOrder="1"/>
    </xf>
    <xf numFmtId="0" fontId="7" fillId="0" borderId="7" xfId="0" applyNumberFormat="1" applyFont="1" applyBorder="1" applyAlignment="1" applyProtection="1">
      <alignment horizontal="center" vertical="center" wrapText="1" readingOrder="1"/>
    </xf>
    <xf numFmtId="0" fontId="7" fillId="0" borderId="25" xfId="0" applyNumberFormat="1" applyFont="1" applyBorder="1" applyAlignment="1" applyProtection="1">
      <alignment horizontal="center" vertical="center" wrapText="1" readingOrder="1"/>
    </xf>
    <xf numFmtId="49" fontId="5" fillId="0" borderId="31" xfId="0" applyNumberFormat="1" applyFont="1" applyBorder="1" applyAlignment="1" applyProtection="1">
      <alignment horizontal="left" vertical="top" wrapText="1" readingOrder="1"/>
    </xf>
    <xf numFmtId="49" fontId="5" fillId="0" borderId="32" xfId="0" applyNumberFormat="1" applyFont="1" applyBorder="1" applyAlignment="1" applyProtection="1">
      <alignment horizontal="left" vertical="top" wrapText="1" readingOrder="1"/>
    </xf>
    <xf numFmtId="49" fontId="5" fillId="0" borderId="33" xfId="0" applyNumberFormat="1" applyFont="1" applyBorder="1" applyAlignment="1" applyProtection="1">
      <alignment horizontal="left" vertical="top" wrapText="1" readingOrder="1"/>
    </xf>
    <xf numFmtId="0" fontId="9" fillId="0" borderId="15" xfId="0" applyNumberFormat="1" applyFont="1" applyBorder="1" applyAlignment="1" applyProtection="1">
      <alignment horizontal="left" vertical="top" wrapText="1" readingOrder="1"/>
    </xf>
    <xf numFmtId="0" fontId="9" fillId="0" borderId="5" xfId="0" applyNumberFormat="1" applyFont="1" applyBorder="1" applyAlignment="1" applyProtection="1">
      <alignment horizontal="left" vertical="top" wrapText="1" readingOrder="1"/>
    </xf>
    <xf numFmtId="0" fontId="9" fillId="0" borderId="32" xfId="0" applyNumberFormat="1" applyFont="1" applyBorder="1" applyAlignment="1" applyProtection="1">
      <alignment horizontal="left" vertical="top" wrapText="1" readingOrder="1"/>
    </xf>
    <xf numFmtId="0" fontId="9" fillId="0" borderId="31" xfId="0" applyNumberFormat="1" applyFont="1" applyBorder="1" applyAlignment="1" applyProtection="1">
      <alignment horizontal="left" vertical="top" wrapText="1" readingOrder="1"/>
    </xf>
    <xf numFmtId="0" fontId="3" fillId="0" borderId="0" xfId="0" applyNumberFormat="1" applyFont="1" applyAlignment="1" applyProtection="1">
      <alignment horizontal="center" vertical="center" wrapText="1" readingOrder="1"/>
    </xf>
    <xf numFmtId="0" fontId="5" fillId="0" borderId="49" xfId="0" applyNumberFormat="1" applyFont="1" applyBorder="1" applyAlignment="1" applyProtection="1">
      <alignment horizontal="left" vertical="center" wrapText="1" readingOrder="1"/>
    </xf>
    <xf numFmtId="0" fontId="5" fillId="0" borderId="9" xfId="0" applyNumberFormat="1" applyFont="1" applyBorder="1" applyAlignment="1" applyProtection="1">
      <alignment horizontal="left" vertical="center" wrapText="1" readingOrder="1"/>
    </xf>
    <xf numFmtId="0" fontId="5" fillId="0" borderId="75" xfId="0" applyNumberFormat="1" applyFont="1" applyBorder="1" applyAlignment="1" applyProtection="1">
      <alignment horizontal="left" vertical="center" wrapText="1" readingOrder="1"/>
    </xf>
    <xf numFmtId="0" fontId="17" fillId="0" borderId="3" xfId="0" applyNumberFormat="1" applyFont="1" applyBorder="1" applyAlignment="1" applyProtection="1">
      <alignment horizontal="left" vertical="center" wrapText="1" indent="1" readingOrder="1"/>
    </xf>
    <xf numFmtId="0" fontId="17" fillId="0" borderId="4" xfId="0" applyNumberFormat="1" applyFont="1" applyBorder="1" applyAlignment="1" applyProtection="1">
      <alignment horizontal="left" vertical="center" wrapText="1" indent="1" readingOrder="1"/>
    </xf>
    <xf numFmtId="0" fontId="17" fillId="0" borderId="5" xfId="0" applyNumberFormat="1" applyFont="1" applyBorder="1" applyAlignment="1" applyProtection="1">
      <alignment horizontal="left" vertical="center" wrapText="1" indent="1" readingOrder="1"/>
    </xf>
    <xf numFmtId="0" fontId="5" fillId="0" borderId="31" xfId="0" applyNumberFormat="1" applyFont="1" applyBorder="1" applyAlignment="1" applyProtection="1">
      <alignment horizontal="left" vertical="center" wrapText="1" readingOrder="1"/>
    </xf>
    <xf numFmtId="0" fontId="5" fillId="0" borderId="15" xfId="0" applyNumberFormat="1" applyFont="1" applyBorder="1" applyAlignment="1" applyProtection="1">
      <alignment horizontal="left" vertical="center" wrapText="1" readingOrder="1"/>
    </xf>
    <xf numFmtId="0" fontId="5" fillId="0" borderId="16" xfId="0" applyNumberFormat="1" applyFont="1" applyBorder="1" applyAlignment="1" applyProtection="1">
      <alignment horizontal="left" vertical="center" wrapText="1" readingOrder="1"/>
    </xf>
    <xf numFmtId="0" fontId="17" fillId="0" borderId="78" xfId="0" applyNumberFormat="1" applyFont="1" applyBorder="1" applyAlignment="1" applyProtection="1">
      <alignment horizontal="left" vertical="center" wrapText="1" indent="1" readingOrder="1"/>
    </xf>
    <xf numFmtId="0" fontId="6" fillId="0" borderId="48" xfId="0" applyNumberFormat="1" applyFont="1" applyBorder="1" applyAlignment="1" applyProtection="1">
      <alignment horizontal="left" vertical="center" wrapText="1" indent="1" readingOrder="1"/>
    </xf>
    <xf numFmtId="0" fontId="6" fillId="0" borderId="18" xfId="0" applyNumberFormat="1" applyFont="1" applyBorder="1" applyAlignment="1" applyProtection="1">
      <alignment horizontal="left" vertical="center" wrapText="1" indent="1" readingOrder="1"/>
    </xf>
    <xf numFmtId="0" fontId="6" fillId="0" borderId="19" xfId="0" applyNumberFormat="1" applyFont="1" applyBorder="1" applyAlignment="1" applyProtection="1">
      <alignment horizontal="left" vertical="center" wrapText="1" indent="1" readingOrder="1"/>
    </xf>
    <xf numFmtId="0" fontId="5" fillId="0" borderId="41" xfId="0" applyNumberFormat="1" applyFont="1" applyBorder="1" applyAlignment="1" applyProtection="1">
      <alignment horizontal="left" vertical="center" wrapText="1" readingOrder="1"/>
    </xf>
    <xf numFmtId="0" fontId="5" fillId="0" borderId="1" xfId="0" applyNumberFormat="1" applyFont="1" applyBorder="1" applyAlignment="1" applyProtection="1">
      <alignment horizontal="left" vertical="center" wrapText="1" readingOrder="1"/>
    </xf>
    <xf numFmtId="0" fontId="5" fillId="0" borderId="27" xfId="0" applyNumberFormat="1" applyFont="1" applyBorder="1" applyAlignment="1" applyProtection="1">
      <alignment horizontal="left" vertical="center" wrapText="1" readingOrder="1"/>
    </xf>
    <xf numFmtId="4" fontId="6" fillId="0" borderId="41" xfId="0" applyNumberFormat="1" applyFont="1" applyBorder="1" applyAlignment="1" applyProtection="1">
      <alignment horizontal="center" vertical="center" wrapText="1" readingOrder="1"/>
    </xf>
    <xf numFmtId="4" fontId="6" fillId="0" borderId="1" xfId="0" applyNumberFormat="1" applyFont="1" applyBorder="1" applyAlignment="1" applyProtection="1">
      <alignment horizontal="center" vertical="center" wrapText="1" readingOrder="1"/>
    </xf>
    <xf numFmtId="4" fontId="6" fillId="0" borderId="27" xfId="0" applyNumberFormat="1" applyFont="1" applyBorder="1" applyAlignment="1" applyProtection="1">
      <alignment horizontal="center" vertical="center" wrapText="1" readingOrder="1"/>
    </xf>
    <xf numFmtId="0" fontId="5" fillId="0" borderId="1" xfId="0" applyNumberFormat="1" applyFont="1" applyBorder="1" applyAlignment="1" applyProtection="1">
      <alignment horizontal="center" vertical="center" wrapText="1" readingOrder="1"/>
    </xf>
    <xf numFmtId="0" fontId="5" fillId="0" borderId="27" xfId="0" applyNumberFormat="1" applyFont="1" applyBorder="1" applyAlignment="1" applyProtection="1">
      <alignment horizontal="center" vertical="center" wrapText="1" readingOrder="1"/>
    </xf>
    <xf numFmtId="0" fontId="0" fillId="0" borderId="3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3" fontId="6" fillId="0" borderId="40" xfId="0" applyNumberFormat="1" applyFont="1" applyBorder="1" applyAlignment="1" applyProtection="1">
      <alignment horizontal="center" vertical="top" wrapText="1" readingOrder="1"/>
    </xf>
    <xf numFmtId="3" fontId="6" fillId="0" borderId="41" xfId="0" applyNumberFormat="1" applyFont="1" applyBorder="1" applyAlignment="1" applyProtection="1">
      <alignment horizontal="center" vertical="top" wrapText="1" readingOrder="1"/>
    </xf>
    <xf numFmtId="3" fontId="6" fillId="0" borderId="1" xfId="0" applyNumberFormat="1" applyFont="1" applyBorder="1" applyAlignment="1" applyProtection="1">
      <alignment horizontal="center" vertical="top" wrapText="1" readingOrder="1"/>
    </xf>
    <xf numFmtId="3" fontId="6" fillId="0" borderId="27" xfId="0" applyNumberFormat="1" applyFont="1" applyBorder="1" applyAlignment="1" applyProtection="1">
      <alignment horizontal="center" vertical="top" wrapText="1" readingOrder="1"/>
    </xf>
    <xf numFmtId="3" fontId="6" fillId="0" borderId="88" xfId="0" applyNumberFormat="1" applyFont="1" applyBorder="1" applyAlignment="1" applyProtection="1">
      <alignment horizontal="center" vertical="top" wrapText="1" readingOrder="1"/>
    </xf>
    <xf numFmtId="3" fontId="6" fillId="0" borderId="103" xfId="0" applyNumberFormat="1" applyFont="1" applyBorder="1" applyAlignment="1" applyProtection="1">
      <alignment horizontal="center" vertical="top" wrapText="1" readingOrder="1"/>
    </xf>
    <xf numFmtId="0" fontId="7" fillId="0" borderId="49" xfId="0" applyNumberFormat="1" applyFont="1" applyBorder="1" applyAlignment="1" applyProtection="1">
      <alignment horizontal="center" vertical="center" wrapText="1" readingOrder="1"/>
    </xf>
    <xf numFmtId="0" fontId="7" fillId="0" borderId="82" xfId="0" applyNumberFormat="1" applyFont="1" applyBorder="1" applyAlignment="1" applyProtection="1">
      <alignment horizontal="center" vertical="center" wrapText="1" readingOrder="1"/>
    </xf>
    <xf numFmtId="0" fontId="7" fillId="0" borderId="83" xfId="0" applyNumberFormat="1" applyFont="1" applyBorder="1" applyAlignment="1" applyProtection="1">
      <alignment horizontal="center" vertical="center" wrapText="1" readingOrder="1"/>
    </xf>
    <xf numFmtId="0" fontId="7" fillId="0" borderId="84" xfId="0" applyNumberFormat="1" applyFont="1" applyBorder="1" applyAlignment="1" applyProtection="1">
      <alignment horizontal="center" vertical="center" wrapText="1" readingOrder="1"/>
    </xf>
    <xf numFmtId="0" fontId="5" fillId="0" borderId="22" xfId="0" applyNumberFormat="1" applyFont="1" applyBorder="1" applyAlignment="1" applyProtection="1">
      <alignment horizontal="center" vertical="center" wrapText="1" readingOrder="1"/>
    </xf>
    <xf numFmtId="0" fontId="5" fillId="0" borderId="19" xfId="0" applyNumberFormat="1" applyFont="1" applyBorder="1" applyAlignment="1" applyProtection="1">
      <alignment horizontal="center" vertical="center" wrapText="1" readingOrder="1"/>
    </xf>
    <xf numFmtId="4" fontId="5" fillId="0" borderId="1" xfId="0" applyNumberFormat="1" applyFont="1" applyBorder="1" applyAlignment="1" applyProtection="1">
      <alignment horizontal="center" vertical="center" wrapText="1" readingOrder="1"/>
    </xf>
    <xf numFmtId="3" fontId="6" fillId="0" borderId="40" xfId="0" applyNumberFormat="1" applyFont="1" applyFill="1" applyBorder="1" applyAlignment="1" applyProtection="1">
      <alignment horizontal="center" vertical="top" wrapText="1" readingOrder="1"/>
    </xf>
    <xf numFmtId="0" fontId="7" fillId="0" borderId="102" xfId="0" applyNumberFormat="1" applyFont="1" applyBorder="1" applyAlignment="1" applyProtection="1">
      <alignment horizontal="center" vertical="center" wrapText="1" readingOrder="1"/>
    </xf>
    <xf numFmtId="4" fontId="6" fillId="0" borderId="22" xfId="0" applyNumberFormat="1" applyFont="1" applyBorder="1" applyAlignment="1" applyProtection="1">
      <alignment horizontal="center" vertical="center" wrapText="1" readingOrder="1"/>
    </xf>
    <xf numFmtId="4" fontId="6" fillId="0" borderId="14" xfId="0" applyNumberFormat="1" applyFont="1" applyBorder="1" applyAlignment="1" applyProtection="1">
      <alignment horizontal="center" vertical="center" wrapText="1" readingOrder="1"/>
    </xf>
    <xf numFmtId="4" fontId="6" fillId="0" borderId="23" xfId="0" applyNumberFormat="1" applyFont="1" applyBorder="1" applyAlignment="1" applyProtection="1">
      <alignment horizontal="center" vertical="center" wrapText="1" readingOrder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4" fontId="5" fillId="0" borderId="41" xfId="0" applyNumberFormat="1" applyFont="1" applyBorder="1" applyAlignment="1" applyProtection="1">
      <alignment horizontal="center" vertical="center" wrapText="1" readingOrder="1"/>
    </xf>
    <xf numFmtId="0" fontId="5" fillId="0" borderId="20" xfId="0" applyNumberFormat="1" applyFont="1" applyBorder="1" applyAlignment="1" applyProtection="1">
      <alignment horizontal="left" vertical="center" wrapText="1" readingOrder="1"/>
    </xf>
    <xf numFmtId="0" fontId="5" fillId="0" borderId="76" xfId="0" applyNumberFormat="1" applyFont="1" applyBorder="1" applyAlignment="1" applyProtection="1">
      <alignment horizontal="left" vertical="center" wrapText="1" readingOrder="1"/>
    </xf>
    <xf numFmtId="0" fontId="5" fillId="0" borderId="77" xfId="0" applyNumberFormat="1" applyFont="1" applyBorder="1" applyAlignment="1" applyProtection="1">
      <alignment horizontal="left" vertical="center" wrapText="1" readingOrder="1"/>
    </xf>
    <xf numFmtId="0" fontId="5" fillId="0" borderId="11" xfId="0" applyNumberFormat="1" applyFont="1" applyBorder="1" applyAlignment="1" applyProtection="1">
      <alignment horizontal="left" vertical="center" wrapText="1" readingOrder="1"/>
    </xf>
    <xf numFmtId="0" fontId="5" fillId="0" borderId="12" xfId="0" applyNumberFormat="1" applyFont="1" applyBorder="1" applyAlignment="1" applyProtection="1">
      <alignment horizontal="left" vertical="center" wrapText="1" readingOrder="1"/>
    </xf>
    <xf numFmtId="0" fontId="5" fillId="0" borderId="13" xfId="0" applyNumberFormat="1" applyFont="1" applyBorder="1" applyAlignment="1" applyProtection="1">
      <alignment horizontal="left" vertical="center" wrapText="1" readingOrder="1"/>
    </xf>
    <xf numFmtId="0" fontId="6" fillId="0" borderId="17" xfId="0" applyNumberFormat="1" applyFont="1" applyBorder="1" applyAlignment="1" applyProtection="1">
      <alignment horizontal="left" vertical="center" wrapText="1" indent="1" readingOrder="1"/>
    </xf>
    <xf numFmtId="49" fontId="6" fillId="0" borderId="41" xfId="0" applyNumberFormat="1" applyFont="1" applyBorder="1" applyAlignment="1" applyProtection="1">
      <alignment horizontal="left" vertical="top" wrapText="1" indent="4" readingOrder="1"/>
    </xf>
    <xf numFmtId="49" fontId="6" fillId="0" borderId="1" xfId="0" applyNumberFormat="1" applyFont="1" applyBorder="1" applyAlignment="1" applyProtection="1">
      <alignment horizontal="left" vertical="top" wrapText="1" indent="4" readingOrder="1"/>
    </xf>
    <xf numFmtId="49" fontId="6" fillId="0" borderId="27" xfId="0" applyNumberFormat="1" applyFont="1" applyBorder="1" applyAlignment="1" applyProtection="1">
      <alignment horizontal="left" vertical="top" wrapText="1" indent="4" readingOrder="1"/>
    </xf>
    <xf numFmtId="49" fontId="6" fillId="0" borderId="31" xfId="0" applyNumberFormat="1" applyFont="1" applyBorder="1" applyAlignment="1" applyProtection="1">
      <alignment horizontal="left" vertical="top" wrapText="1" indent="4" readingOrder="1"/>
    </xf>
    <xf numFmtId="49" fontId="6" fillId="0" borderId="15" xfId="0" applyNumberFormat="1" applyFont="1" applyBorder="1" applyAlignment="1" applyProtection="1">
      <alignment horizontal="left" vertical="top" wrapText="1" indent="4" readingOrder="1"/>
    </xf>
    <xf numFmtId="49" fontId="6" fillId="0" borderId="16" xfId="0" applyNumberFormat="1" applyFont="1" applyBorder="1" applyAlignment="1" applyProtection="1">
      <alignment horizontal="left" vertical="top" wrapText="1" indent="4" readingOrder="1"/>
    </xf>
    <xf numFmtId="0" fontId="17" fillId="0" borderId="31" xfId="0" applyNumberFormat="1" applyFont="1" applyBorder="1" applyAlignment="1" applyProtection="1">
      <alignment horizontal="left" vertical="center" wrapText="1" indent="1" readingOrder="1"/>
    </xf>
    <xf numFmtId="0" fontId="17" fillId="0" borderId="15" xfId="0" applyNumberFormat="1" applyFont="1" applyBorder="1" applyAlignment="1" applyProtection="1">
      <alignment horizontal="left" vertical="center" wrapText="1" indent="1" readingOrder="1"/>
    </xf>
    <xf numFmtId="0" fontId="17" fillId="0" borderId="16" xfId="0" applyNumberFormat="1" applyFont="1" applyBorder="1" applyAlignment="1" applyProtection="1">
      <alignment horizontal="left" vertical="center" wrapText="1" indent="1" readingOrder="1"/>
    </xf>
    <xf numFmtId="0" fontId="6" fillId="0" borderId="22" xfId="0" applyNumberFormat="1" applyFont="1" applyBorder="1" applyAlignment="1" applyProtection="1">
      <alignment horizontal="left" vertical="center" wrapText="1" indent="1" readingOrder="1"/>
    </xf>
    <xf numFmtId="0" fontId="6" fillId="0" borderId="14" xfId="0" applyNumberFormat="1" applyFont="1" applyBorder="1" applyAlignment="1" applyProtection="1">
      <alignment horizontal="left" vertical="center" wrapText="1" indent="1" readingOrder="1"/>
    </xf>
    <xf numFmtId="0" fontId="6" fillId="0" borderId="23" xfId="0" applyNumberFormat="1" applyFont="1" applyBorder="1" applyAlignment="1" applyProtection="1">
      <alignment horizontal="left" vertical="center" wrapText="1" indent="1" readingOrder="1"/>
    </xf>
    <xf numFmtId="49" fontId="6" fillId="0" borderId="41" xfId="0" applyNumberFormat="1" applyFont="1" applyBorder="1" applyAlignment="1" applyProtection="1">
      <alignment horizontal="left" vertical="center" wrapText="1" indent="1" readingOrder="1"/>
    </xf>
    <xf numFmtId="49" fontId="6" fillId="0" borderId="1" xfId="0" applyNumberFormat="1" applyFont="1" applyBorder="1" applyAlignment="1" applyProtection="1">
      <alignment horizontal="left" vertical="center" wrapText="1" indent="1" readingOrder="1"/>
    </xf>
    <xf numFmtId="49" fontId="6" fillId="0" borderId="27" xfId="0" applyNumberFormat="1" applyFont="1" applyBorder="1" applyAlignment="1" applyProtection="1">
      <alignment horizontal="left" vertical="center" wrapText="1" indent="1" readingOrder="1"/>
    </xf>
    <xf numFmtId="0" fontId="7" fillId="2" borderId="31" xfId="0" applyNumberFormat="1" applyFont="1" applyFill="1" applyBorder="1" applyAlignment="1" applyProtection="1">
      <alignment horizontal="left" vertical="center" wrapText="1" readingOrder="1"/>
    </xf>
    <xf numFmtId="0" fontId="7" fillId="2" borderId="15" xfId="0" applyNumberFormat="1" applyFont="1" applyFill="1" applyBorder="1" applyAlignment="1" applyProtection="1">
      <alignment horizontal="left" vertical="center" wrapText="1" readingOrder="1"/>
    </xf>
    <xf numFmtId="0" fontId="7" fillId="2" borderId="16" xfId="0" applyNumberFormat="1" applyFont="1" applyFill="1" applyBorder="1" applyAlignment="1" applyProtection="1">
      <alignment horizontal="left" vertical="center" wrapText="1" readingOrder="1"/>
    </xf>
    <xf numFmtId="0" fontId="6" fillId="0" borderId="78" xfId="0" applyNumberFormat="1" applyFont="1" applyBorder="1" applyAlignment="1" applyProtection="1">
      <alignment horizontal="left" vertical="center" wrapText="1" indent="1" readingOrder="1"/>
    </xf>
    <xf numFmtId="0" fontId="5" fillId="0" borderId="23" xfId="0" applyNumberFormat="1" applyFont="1" applyBorder="1" applyAlignment="1" applyProtection="1">
      <alignment horizontal="center" vertical="center" wrapText="1" readingOrder="1"/>
    </xf>
    <xf numFmtId="3" fontId="6" fillId="0" borderId="31" xfId="0" applyNumberFormat="1" applyFont="1" applyBorder="1" applyAlignment="1" applyProtection="1">
      <alignment horizontal="center" vertical="top" wrapText="1" readingOrder="1"/>
    </xf>
    <xf numFmtId="3" fontId="6" fillId="0" borderId="32" xfId="0" applyNumberFormat="1" applyFont="1" applyBorder="1" applyAlignment="1" applyProtection="1">
      <alignment horizontal="center" vertical="top" wrapText="1" readingOrder="1"/>
    </xf>
    <xf numFmtId="3" fontId="6" fillId="0" borderId="5" xfId="0" applyNumberFormat="1" applyFont="1" applyBorder="1" applyAlignment="1" applyProtection="1">
      <alignment horizontal="center" vertical="top" wrapText="1" readingOrder="1"/>
    </xf>
    <xf numFmtId="0" fontId="0" fillId="4" borderId="1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31" xfId="0" applyNumberFormat="1" applyFont="1" applyBorder="1" applyAlignment="1" applyProtection="1">
      <alignment horizontal="left" vertical="center" wrapText="1" indent="1" readingOrder="1"/>
    </xf>
    <xf numFmtId="0" fontId="6" fillId="0" borderId="15" xfId="0" applyNumberFormat="1" applyFont="1" applyBorder="1" applyAlignment="1" applyProtection="1">
      <alignment horizontal="left" vertical="center" wrapText="1" indent="1" readingOrder="1"/>
    </xf>
    <xf numFmtId="0" fontId="6" fillId="0" borderId="16" xfId="0" applyNumberFormat="1" applyFont="1" applyBorder="1" applyAlignment="1" applyProtection="1">
      <alignment horizontal="left" vertical="center" wrapText="1" indent="1" readingOrder="1"/>
    </xf>
    <xf numFmtId="0" fontId="7" fillId="0" borderId="10" xfId="0" applyNumberFormat="1" applyFont="1" applyBorder="1" applyAlignment="1" applyProtection="1">
      <alignment horizontal="center" vertical="center" wrapText="1" readingOrder="1"/>
    </xf>
    <xf numFmtId="0" fontId="7" fillId="0" borderId="8" xfId="0" applyNumberFormat="1" applyFont="1" applyBorder="1" applyAlignment="1" applyProtection="1">
      <alignment horizontal="center" vertical="center" wrapText="1" readingOrder="1"/>
    </xf>
    <xf numFmtId="3" fontId="6" fillId="0" borderId="41" xfId="0" applyNumberFormat="1" applyFont="1" applyFill="1" applyBorder="1" applyAlignment="1" applyProtection="1">
      <alignment horizontal="center" vertical="top" wrapText="1" readingOrder="1"/>
    </xf>
    <xf numFmtId="3" fontId="6" fillId="0" borderId="88" xfId="0" applyNumberFormat="1" applyFont="1" applyFill="1" applyBorder="1" applyAlignment="1" applyProtection="1">
      <alignment horizontal="center" vertical="top" wrapText="1" readingOrder="1"/>
    </xf>
    <xf numFmtId="3" fontId="6" fillId="0" borderId="103" xfId="0" applyNumberFormat="1" applyFont="1" applyFill="1" applyBorder="1" applyAlignment="1" applyProtection="1">
      <alignment horizontal="center" vertical="top" wrapText="1" readingOrder="1"/>
    </xf>
    <xf numFmtId="0" fontId="6" fillId="0" borderId="41" xfId="0" applyNumberFormat="1" applyFont="1" applyBorder="1" applyAlignment="1" applyProtection="1">
      <alignment horizontal="left" vertical="center" wrapText="1" indent="1" readingOrder="1"/>
    </xf>
    <xf numFmtId="0" fontId="6" fillId="0" borderId="1" xfId="0" applyNumberFormat="1" applyFont="1" applyBorder="1" applyAlignment="1" applyProtection="1">
      <alignment horizontal="left" vertical="center" wrapText="1" indent="1" readingOrder="1"/>
    </xf>
    <xf numFmtId="0" fontId="6" fillId="0" borderId="27" xfId="0" applyNumberFormat="1" applyFont="1" applyBorder="1" applyAlignment="1" applyProtection="1">
      <alignment horizontal="left" vertical="center" wrapText="1" indent="1" readingOrder="1"/>
    </xf>
    <xf numFmtId="0" fontId="17" fillId="0" borderId="22" xfId="0" applyNumberFormat="1" applyFont="1" applyBorder="1" applyAlignment="1" applyProtection="1">
      <alignment horizontal="left" vertical="center" wrapText="1" indent="1" readingOrder="1"/>
    </xf>
    <xf numFmtId="0" fontId="17" fillId="0" borderId="14" xfId="0" applyNumberFormat="1" applyFont="1" applyBorder="1" applyAlignment="1" applyProtection="1">
      <alignment horizontal="left" vertical="center" wrapText="1" indent="1" readingOrder="1"/>
    </xf>
    <xf numFmtId="0" fontId="17" fillId="0" borderId="23" xfId="0" applyNumberFormat="1" applyFont="1" applyBorder="1" applyAlignment="1" applyProtection="1">
      <alignment horizontal="left" vertical="center" wrapText="1" indent="1" readingOrder="1"/>
    </xf>
    <xf numFmtId="49" fontId="6" fillId="0" borderId="22" xfId="0" applyNumberFormat="1" applyFont="1" applyBorder="1" applyAlignment="1" applyProtection="1">
      <alignment horizontal="left" vertical="center" wrapText="1" indent="1" readingOrder="1"/>
    </xf>
    <xf numFmtId="49" fontId="6" fillId="0" borderId="14" xfId="0" applyNumberFormat="1" applyFont="1" applyBorder="1" applyAlignment="1" applyProtection="1">
      <alignment horizontal="left" vertical="center" wrapText="1" indent="1" readingOrder="1"/>
    </xf>
    <xf numFmtId="49" fontId="6" fillId="0" borderId="23" xfId="0" applyNumberFormat="1" applyFont="1" applyBorder="1" applyAlignment="1" applyProtection="1">
      <alignment horizontal="left" vertical="center" wrapText="1" indent="1" readingOrder="1"/>
    </xf>
    <xf numFmtId="49" fontId="5" fillId="0" borderId="15" xfId="0" applyNumberFormat="1" applyFont="1" applyBorder="1" applyAlignment="1" applyProtection="1">
      <alignment horizontal="left" vertical="top" wrapText="1" readingOrder="1"/>
    </xf>
    <xf numFmtId="49" fontId="5" fillId="0" borderId="101" xfId="0" applyNumberFormat="1" applyFont="1" applyBorder="1" applyAlignment="1" applyProtection="1">
      <alignment horizontal="left" vertical="top" wrapText="1" readingOrder="1"/>
    </xf>
    <xf numFmtId="0" fontId="9" fillId="0" borderId="34" xfId="0" applyNumberFormat="1" applyFont="1" applyBorder="1" applyAlignment="1" applyProtection="1">
      <alignment horizontal="left" vertical="top" wrapText="1" readingOrder="1"/>
    </xf>
    <xf numFmtId="0" fontId="9" fillId="0" borderId="16" xfId="0" applyNumberFormat="1" applyFont="1" applyBorder="1" applyAlignment="1" applyProtection="1">
      <alignment horizontal="left" vertical="top" wrapText="1" readingOrder="1"/>
    </xf>
    <xf numFmtId="0" fontId="8" fillId="0" borderId="22" xfId="0" applyNumberFormat="1" applyFont="1" applyBorder="1" applyAlignment="1" applyProtection="1">
      <alignment horizontal="center" vertical="center" wrapText="1" readingOrder="1"/>
    </xf>
    <xf numFmtId="0" fontId="8" fillId="0" borderId="14" xfId="0" applyNumberFormat="1" applyFont="1" applyBorder="1" applyAlignment="1" applyProtection="1">
      <alignment horizontal="center" vertical="center" wrapText="1" readingOrder="1"/>
    </xf>
    <xf numFmtId="0" fontId="8" fillId="0" borderId="23" xfId="0" applyNumberFormat="1" applyFont="1" applyBorder="1" applyAlignment="1" applyProtection="1">
      <alignment horizontal="center" vertical="center" wrapText="1" readingOrder="1"/>
    </xf>
    <xf numFmtId="0" fontId="7" fillId="0" borderId="50" xfId="0" applyNumberFormat="1" applyFont="1" applyBorder="1" applyAlignment="1" applyProtection="1">
      <alignment horizontal="center" vertical="center" wrapText="1" readingOrder="1"/>
    </xf>
    <xf numFmtId="49" fontId="6" fillId="0" borderId="0" xfId="0" applyNumberFormat="1" applyFont="1" applyBorder="1" applyAlignment="1" applyProtection="1">
      <alignment horizontal="left" vertical="top" wrapText="1" indent="1" readingOrder="1"/>
    </xf>
    <xf numFmtId="49" fontId="6" fillId="0" borderId="39" xfId="0" applyNumberFormat="1" applyFont="1" applyBorder="1" applyAlignment="1" applyProtection="1">
      <alignment horizontal="left" vertical="top" wrapText="1" indent="1" readingOrder="1"/>
    </xf>
    <xf numFmtId="3" fontId="6" fillId="0" borderId="0" xfId="0" applyNumberFormat="1" applyFont="1" applyFill="1" applyBorder="1" applyAlignment="1" applyProtection="1">
      <alignment horizontal="center" vertical="top" wrapText="1" readingOrder="1"/>
    </xf>
    <xf numFmtId="3" fontId="6" fillId="0" borderId="6" xfId="0" applyNumberFormat="1" applyFont="1" applyFill="1" applyBorder="1" applyAlignment="1" applyProtection="1">
      <alignment horizontal="center" vertical="top" wrapText="1" readingOrder="1"/>
    </xf>
    <xf numFmtId="49" fontId="6" fillId="0" borderId="41" xfId="0" applyNumberFormat="1" applyFont="1" applyBorder="1" applyAlignment="1" applyProtection="1">
      <alignment horizontal="left" vertical="top" wrapText="1" indent="1" readingOrder="1"/>
    </xf>
    <xf numFmtId="49" fontId="6" fillId="0" borderId="1" xfId="0" applyNumberFormat="1" applyFont="1" applyBorder="1" applyAlignment="1" applyProtection="1">
      <alignment horizontal="left" vertical="top" wrapText="1" indent="1" readingOrder="1"/>
    </xf>
    <xf numFmtId="49" fontId="6" fillId="0" borderId="89" xfId="0" applyNumberFormat="1" applyFont="1" applyBorder="1" applyAlignment="1" applyProtection="1">
      <alignment horizontal="left" vertical="top" wrapText="1" indent="1" readingOrder="1"/>
    </xf>
    <xf numFmtId="49" fontId="6" fillId="0" borderId="100" xfId="0" applyNumberFormat="1" applyFont="1" applyBorder="1" applyAlignment="1" applyProtection="1">
      <alignment horizontal="center" vertical="top" wrapText="1" readingOrder="1"/>
    </xf>
    <xf numFmtId="49" fontId="6" fillId="0" borderId="27" xfId="0" applyNumberFormat="1" applyFont="1" applyBorder="1" applyAlignment="1" applyProtection="1">
      <alignment horizontal="center" vertical="top" wrapText="1" readingOrder="1"/>
    </xf>
    <xf numFmtId="0" fontId="2" fillId="0" borderId="54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4" fontId="19" fillId="0" borderId="96" xfId="0" applyNumberFormat="1" applyFont="1" applyBorder="1" applyAlignment="1" applyProtection="1">
      <alignment horizontal="center" vertical="center" wrapText="1" readingOrder="1"/>
    </xf>
    <xf numFmtId="4" fontId="19" fillId="0" borderId="97" xfId="0" applyNumberFormat="1" applyFont="1" applyBorder="1" applyAlignment="1" applyProtection="1">
      <alignment horizontal="center" vertical="center" wrapText="1" readingOrder="1"/>
    </xf>
    <xf numFmtId="49" fontId="5" fillId="0" borderId="22" xfId="0" applyNumberFormat="1" applyFont="1" applyBorder="1" applyAlignment="1" applyProtection="1">
      <alignment horizontal="left" vertical="top" wrapText="1" readingOrder="1"/>
    </xf>
    <xf numFmtId="49" fontId="5" fillId="0" borderId="14" xfId="0" applyNumberFormat="1" applyFont="1" applyBorder="1" applyAlignment="1" applyProtection="1">
      <alignment horizontal="left" vertical="top" wrapText="1" readingOrder="1"/>
    </xf>
    <xf numFmtId="49" fontId="5" fillId="0" borderId="58" xfId="0" applyNumberFormat="1" applyFont="1" applyBorder="1" applyAlignment="1" applyProtection="1">
      <alignment horizontal="left" vertical="top" wrapText="1" readingOrder="1"/>
    </xf>
    <xf numFmtId="4" fontId="6" fillId="0" borderId="96" xfId="0" applyNumberFormat="1" applyFont="1" applyBorder="1" applyAlignment="1" applyProtection="1">
      <alignment horizontal="center" vertical="center" wrapText="1" readingOrder="1"/>
    </xf>
    <xf numFmtId="4" fontId="6" fillId="0" borderId="61" xfId="0" applyNumberFormat="1" applyFont="1" applyBorder="1" applyAlignment="1" applyProtection="1">
      <alignment horizontal="center" vertical="center" wrapText="1" readingOrder="1"/>
    </xf>
    <xf numFmtId="0" fontId="7" fillId="0" borderId="54" xfId="0" applyNumberFormat="1" applyFont="1" applyBorder="1" applyAlignment="1" applyProtection="1">
      <alignment horizontal="center" vertical="center" wrapText="1" readingOrder="1"/>
    </xf>
    <xf numFmtId="0" fontId="2" fillId="0" borderId="22" xfId="0" applyFont="1" applyBorder="1" applyAlignment="1">
      <alignment horizontal="center"/>
    </xf>
    <xf numFmtId="4" fontId="6" fillId="0" borderId="60" xfId="0" applyNumberFormat="1" applyFont="1" applyBorder="1" applyAlignment="1" applyProtection="1">
      <alignment horizontal="center" vertical="center" wrapText="1" readingOrder="1"/>
    </xf>
    <xf numFmtId="4" fontId="6" fillId="0" borderId="97" xfId="0" applyNumberFormat="1" applyFont="1" applyBorder="1" applyAlignment="1" applyProtection="1">
      <alignment horizontal="center" vertical="center" wrapText="1" readingOrder="1"/>
    </xf>
    <xf numFmtId="4" fontId="11" fillId="0" borderId="54" xfId="0" applyNumberFormat="1" applyFont="1" applyBorder="1" applyAlignment="1" applyProtection="1">
      <alignment horizontal="center" vertical="center" wrapText="1" readingOrder="1"/>
    </xf>
    <xf numFmtId="4" fontId="11" fillId="0" borderId="23" xfId="0" applyNumberFormat="1" applyFont="1" applyBorder="1" applyAlignment="1" applyProtection="1">
      <alignment horizontal="center" vertical="center" wrapText="1" readingOrder="1"/>
    </xf>
    <xf numFmtId="4" fontId="6" fillId="0" borderId="62" xfId="0" applyNumberFormat="1" applyFont="1" applyBorder="1" applyAlignment="1" applyProtection="1">
      <alignment horizontal="center" vertical="center" wrapText="1" readingOrder="1"/>
    </xf>
    <xf numFmtId="4" fontId="6" fillId="0" borderId="99" xfId="0" applyNumberFormat="1" applyFont="1" applyBorder="1" applyAlignment="1" applyProtection="1">
      <alignment horizontal="center" vertical="center" wrapText="1" readingOrder="1"/>
    </xf>
    <xf numFmtId="4" fontId="6" fillId="0" borderId="98" xfId="0" applyNumberFormat="1" applyFont="1" applyBorder="1" applyAlignment="1" applyProtection="1">
      <alignment horizontal="center" vertical="center" wrapText="1" readingOrder="1"/>
    </xf>
    <xf numFmtId="4" fontId="6" fillId="0" borderId="63" xfId="0" applyNumberFormat="1" applyFont="1" applyBorder="1" applyAlignment="1" applyProtection="1">
      <alignment horizontal="center" vertical="center" wrapText="1" readingOrder="1"/>
    </xf>
    <xf numFmtId="4" fontId="10" fillId="0" borderId="96" xfId="0" applyNumberFormat="1" applyFont="1" applyBorder="1" applyAlignment="1" applyProtection="1">
      <alignment horizontal="center" vertical="center" wrapText="1" readingOrder="1"/>
    </xf>
    <xf numFmtId="4" fontId="10" fillId="0" borderId="97" xfId="0" applyNumberFormat="1" applyFont="1" applyBorder="1" applyAlignment="1" applyProtection="1">
      <alignment horizontal="center" vertical="center" wrapText="1" readingOrder="1"/>
    </xf>
    <xf numFmtId="4" fontId="11" fillId="0" borderId="22" xfId="0" applyNumberFormat="1" applyFont="1" applyBorder="1" applyAlignment="1" applyProtection="1">
      <alignment horizontal="center" vertical="center" wrapText="1" readingOrder="1"/>
    </xf>
    <xf numFmtId="4" fontId="11" fillId="0" borderId="58" xfId="0" applyNumberFormat="1" applyFont="1" applyBorder="1" applyAlignment="1" applyProtection="1">
      <alignment horizontal="center" vertical="center" wrapText="1" readingOrder="1"/>
    </xf>
    <xf numFmtId="4" fontId="10" fillId="0" borderId="54" xfId="0" applyNumberFormat="1" applyFont="1" applyBorder="1" applyAlignment="1" applyProtection="1">
      <alignment horizontal="center" vertical="center" wrapText="1" readingOrder="1"/>
    </xf>
    <xf numFmtId="4" fontId="10" fillId="0" borderId="58" xfId="0" applyNumberFormat="1" applyFont="1" applyBorder="1" applyAlignment="1" applyProtection="1">
      <alignment horizontal="center" vertical="center" wrapText="1" readingOrder="1"/>
    </xf>
    <xf numFmtId="0" fontId="2" fillId="0" borderId="22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3" fontId="6" fillId="0" borderId="38" xfId="0" applyNumberFormat="1" applyFont="1" applyFill="1" applyBorder="1" applyAlignment="1" applyProtection="1">
      <alignment horizontal="center" vertical="top" wrapText="1" readingOrder="1"/>
    </xf>
    <xf numFmtId="3" fontId="6" fillId="0" borderId="37" xfId="0" applyNumberFormat="1" applyFont="1" applyFill="1" applyBorder="1" applyAlignment="1" applyProtection="1">
      <alignment horizontal="center" vertical="top" wrapText="1" readingOrder="1"/>
    </xf>
    <xf numFmtId="3" fontId="6" fillId="0" borderId="56" xfId="0" applyNumberFormat="1" applyFont="1" applyBorder="1" applyAlignment="1" applyProtection="1">
      <alignment horizontal="center" vertical="top" wrapText="1" readingOrder="1"/>
    </xf>
  </cellXfs>
  <cellStyles count="3">
    <cellStyle name="Moneda" xfId="2" builtinId="4"/>
    <cellStyle name="Normal" xfId="0" builtinId="0"/>
    <cellStyle name="Porcentaje" xfId="1" builtinId="5"/>
  </cellStyles>
  <dxfs count="1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156269</xdr:colOff>
      <xdr:row>4</xdr:row>
      <xdr:rowOff>55563</xdr:rowOff>
    </xdr:from>
    <xdr:to>
      <xdr:col>18</xdr:col>
      <xdr:colOff>235239</xdr:colOff>
      <xdr:row>10</xdr:row>
      <xdr:rowOff>74775</xdr:rowOff>
    </xdr:to>
    <xdr:pic>
      <xdr:nvPicPr>
        <xdr:cNvPr id="26" name="Marcador de contenido 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074550" y="817563"/>
          <a:ext cx="3960408" cy="11622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19</xdr:col>
      <xdr:colOff>64186</xdr:colOff>
      <xdr:row>4</xdr:row>
      <xdr:rowOff>94546</xdr:rowOff>
    </xdr:from>
    <xdr:to>
      <xdr:col>19</xdr:col>
      <xdr:colOff>723220</xdr:colOff>
      <xdr:row>9</xdr:row>
      <xdr:rowOff>104822</xdr:rowOff>
    </xdr:to>
    <xdr:pic>
      <xdr:nvPicPr>
        <xdr:cNvPr id="27" name="Picture 4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6405" y="856546"/>
          <a:ext cx="659034" cy="962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326925</xdr:colOff>
      <xdr:row>102</xdr:row>
      <xdr:rowOff>111125</xdr:rowOff>
    </xdr:from>
    <xdr:to>
      <xdr:col>17</xdr:col>
      <xdr:colOff>711490</xdr:colOff>
      <xdr:row>107</xdr:row>
      <xdr:rowOff>106525</xdr:rowOff>
    </xdr:to>
    <xdr:pic>
      <xdr:nvPicPr>
        <xdr:cNvPr id="30" name="Marcador de contenido 3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423675" y="20851813"/>
          <a:ext cx="3956440" cy="11622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18</xdr:col>
      <xdr:colOff>588061</xdr:colOff>
      <xdr:row>103</xdr:row>
      <xdr:rowOff>146140</xdr:rowOff>
    </xdr:from>
    <xdr:to>
      <xdr:col>19</xdr:col>
      <xdr:colOff>290626</xdr:colOff>
      <xdr:row>107</xdr:row>
      <xdr:rowOff>132604</xdr:rowOff>
    </xdr:to>
    <xdr:pic>
      <xdr:nvPicPr>
        <xdr:cNvPr id="31" name="Picture 4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87780" y="21077328"/>
          <a:ext cx="655065" cy="962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477738</xdr:colOff>
      <xdr:row>198</xdr:row>
      <xdr:rowOff>95248</xdr:rowOff>
    </xdr:from>
    <xdr:to>
      <xdr:col>17</xdr:col>
      <xdr:colOff>862303</xdr:colOff>
      <xdr:row>203</xdr:row>
      <xdr:rowOff>86679</xdr:rowOff>
    </xdr:to>
    <xdr:pic>
      <xdr:nvPicPr>
        <xdr:cNvPr id="34" name="Marcador de contenido 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574488" y="40552686"/>
          <a:ext cx="3956440" cy="11582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18</xdr:col>
      <xdr:colOff>703154</xdr:colOff>
      <xdr:row>199</xdr:row>
      <xdr:rowOff>35014</xdr:rowOff>
    </xdr:from>
    <xdr:to>
      <xdr:col>19</xdr:col>
      <xdr:colOff>405719</xdr:colOff>
      <xdr:row>203</xdr:row>
      <xdr:rowOff>17509</xdr:rowOff>
    </xdr:to>
    <xdr:pic>
      <xdr:nvPicPr>
        <xdr:cNvPr id="35" name="Picture 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873" y="40682952"/>
          <a:ext cx="655065" cy="95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152300</xdr:colOff>
      <xdr:row>293</xdr:row>
      <xdr:rowOff>39687</xdr:rowOff>
    </xdr:from>
    <xdr:to>
      <xdr:col>18</xdr:col>
      <xdr:colOff>223334</xdr:colOff>
      <xdr:row>297</xdr:row>
      <xdr:rowOff>126999</xdr:rowOff>
    </xdr:to>
    <xdr:pic>
      <xdr:nvPicPr>
        <xdr:cNvPr id="38" name="Marcador de contenido 3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Grp="1"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482"/>
        <a:stretch/>
      </xdr:blipFill>
      <xdr:spPr bwMode="auto">
        <a:xfrm>
          <a:off x="13070581" y="59809062"/>
          <a:ext cx="3952472" cy="1063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19</xdr:col>
      <xdr:colOff>20529</xdr:colOff>
      <xdr:row>293</xdr:row>
      <xdr:rowOff>181858</xdr:rowOff>
    </xdr:from>
    <xdr:to>
      <xdr:col>19</xdr:col>
      <xdr:colOff>675594</xdr:colOff>
      <xdr:row>297</xdr:row>
      <xdr:rowOff>168321</xdr:rowOff>
    </xdr:to>
    <xdr:pic>
      <xdr:nvPicPr>
        <xdr:cNvPr id="39" name="Picture 4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72748" y="59951233"/>
          <a:ext cx="655065" cy="962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92769</xdr:colOff>
      <xdr:row>390</xdr:row>
      <xdr:rowOff>162718</xdr:rowOff>
    </xdr:from>
    <xdr:to>
      <xdr:col>18</xdr:col>
      <xdr:colOff>163803</xdr:colOff>
      <xdr:row>395</xdr:row>
      <xdr:rowOff>241461</xdr:rowOff>
    </xdr:to>
    <xdr:pic>
      <xdr:nvPicPr>
        <xdr:cNvPr id="42" name="Marcador de contenido 3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011050" y="79494062"/>
          <a:ext cx="3952472" cy="11622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19</xdr:col>
      <xdr:colOff>334060</xdr:colOff>
      <xdr:row>392</xdr:row>
      <xdr:rowOff>78671</xdr:rowOff>
    </xdr:from>
    <xdr:to>
      <xdr:col>19</xdr:col>
      <xdr:colOff>989125</xdr:colOff>
      <xdr:row>396</xdr:row>
      <xdr:rowOff>65134</xdr:rowOff>
    </xdr:to>
    <xdr:pic>
      <xdr:nvPicPr>
        <xdr:cNvPr id="43" name="Picture 4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86279" y="79791015"/>
          <a:ext cx="655065" cy="962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334863</xdr:colOff>
      <xdr:row>487</xdr:row>
      <xdr:rowOff>154782</xdr:rowOff>
    </xdr:from>
    <xdr:to>
      <xdr:col>18</xdr:col>
      <xdr:colOff>409865</xdr:colOff>
      <xdr:row>492</xdr:row>
      <xdr:rowOff>126370</xdr:rowOff>
    </xdr:to>
    <xdr:pic>
      <xdr:nvPicPr>
        <xdr:cNvPr id="46" name="Marcador de contenido 3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253144" y="99369563"/>
          <a:ext cx="3956440" cy="11503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19</xdr:col>
      <xdr:colOff>369779</xdr:colOff>
      <xdr:row>488</xdr:row>
      <xdr:rowOff>118358</xdr:rowOff>
    </xdr:from>
    <xdr:to>
      <xdr:col>19</xdr:col>
      <xdr:colOff>1024844</xdr:colOff>
      <xdr:row>492</xdr:row>
      <xdr:rowOff>92916</xdr:rowOff>
    </xdr:to>
    <xdr:pic>
      <xdr:nvPicPr>
        <xdr:cNvPr id="47" name="Picture 4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21998" y="99535546"/>
          <a:ext cx="655065" cy="950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112613</xdr:colOff>
      <xdr:row>585</xdr:row>
      <xdr:rowOff>134937</xdr:rowOff>
    </xdr:from>
    <xdr:to>
      <xdr:col>18</xdr:col>
      <xdr:colOff>187615</xdr:colOff>
      <xdr:row>590</xdr:row>
      <xdr:rowOff>130337</xdr:rowOff>
    </xdr:to>
    <xdr:pic>
      <xdr:nvPicPr>
        <xdr:cNvPr id="50" name="Marcador de contenido 3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030894" y="119268875"/>
          <a:ext cx="3956440" cy="11622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19</xdr:col>
      <xdr:colOff>68154</xdr:colOff>
      <xdr:row>586</xdr:row>
      <xdr:rowOff>11202</xdr:rowOff>
    </xdr:from>
    <xdr:to>
      <xdr:col>19</xdr:col>
      <xdr:colOff>723219</xdr:colOff>
      <xdr:row>589</xdr:row>
      <xdr:rowOff>271508</xdr:rowOff>
    </xdr:to>
    <xdr:pic>
      <xdr:nvPicPr>
        <xdr:cNvPr id="51" name="Picture 4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0373" y="119335640"/>
          <a:ext cx="655065" cy="96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132457</xdr:colOff>
      <xdr:row>681</xdr:row>
      <xdr:rowOff>158750</xdr:rowOff>
    </xdr:from>
    <xdr:to>
      <xdr:col>18</xdr:col>
      <xdr:colOff>189280</xdr:colOff>
      <xdr:row>686</xdr:row>
      <xdr:rowOff>39688</xdr:rowOff>
    </xdr:to>
    <xdr:pic>
      <xdr:nvPicPr>
        <xdr:cNvPr id="54" name="Marcador de contenido 3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PicPr>
          <a:picLocks noGrp="1"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849"/>
        <a:stretch/>
      </xdr:blipFill>
      <xdr:spPr bwMode="auto">
        <a:xfrm>
          <a:off x="13050738" y="139021344"/>
          <a:ext cx="3938261" cy="104775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19</xdr:col>
      <xdr:colOff>299886</xdr:colOff>
      <xdr:row>682</xdr:row>
      <xdr:rowOff>130968</xdr:rowOff>
    </xdr:from>
    <xdr:to>
      <xdr:col>19</xdr:col>
      <xdr:colOff>921657</xdr:colOff>
      <xdr:row>686</xdr:row>
      <xdr:rowOff>68497</xdr:rowOff>
    </xdr:to>
    <xdr:pic>
      <xdr:nvPicPr>
        <xdr:cNvPr id="55" name="Picture 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2105" y="139184062"/>
          <a:ext cx="621771" cy="913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303113</xdr:colOff>
      <xdr:row>784</xdr:row>
      <xdr:rowOff>7938</xdr:rowOff>
    </xdr:from>
    <xdr:to>
      <xdr:col>18</xdr:col>
      <xdr:colOff>363904</xdr:colOff>
      <xdr:row>789</xdr:row>
      <xdr:rowOff>3337</xdr:rowOff>
    </xdr:to>
    <xdr:pic>
      <xdr:nvPicPr>
        <xdr:cNvPr id="58" name="Marcador de contenido 3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221394" y="159361188"/>
          <a:ext cx="3942229" cy="11622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19</xdr:col>
      <xdr:colOff>314218</xdr:colOff>
      <xdr:row>785</xdr:row>
      <xdr:rowOff>66764</xdr:rowOff>
    </xdr:from>
    <xdr:to>
      <xdr:col>19</xdr:col>
      <xdr:colOff>977219</xdr:colOff>
      <xdr:row>789</xdr:row>
      <xdr:rowOff>53227</xdr:rowOff>
    </xdr:to>
    <xdr:pic>
      <xdr:nvPicPr>
        <xdr:cNvPr id="59" name="Picture 4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66437" y="159610514"/>
          <a:ext cx="663001" cy="962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86934</xdr:colOff>
      <xdr:row>882</xdr:row>
      <xdr:rowOff>36103</xdr:rowOff>
    </xdr:from>
    <xdr:to>
      <xdr:col>17</xdr:col>
      <xdr:colOff>1065440</xdr:colOff>
      <xdr:row>887</xdr:row>
      <xdr:rowOff>111518</xdr:rowOff>
    </xdr:to>
    <xdr:pic>
      <xdr:nvPicPr>
        <xdr:cNvPr id="62" name="Marcador de contenido 3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183684" y="179248978"/>
          <a:ext cx="4550381" cy="11707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18</xdr:col>
      <xdr:colOff>883010</xdr:colOff>
      <xdr:row>882</xdr:row>
      <xdr:rowOff>86095</xdr:rowOff>
    </xdr:from>
    <xdr:to>
      <xdr:col>19</xdr:col>
      <xdr:colOff>626396</xdr:colOff>
      <xdr:row>886</xdr:row>
      <xdr:rowOff>149757</xdr:rowOff>
    </xdr:to>
    <xdr:pic>
      <xdr:nvPicPr>
        <xdr:cNvPr id="63" name="Picture 4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2729" y="179298970"/>
          <a:ext cx="695886" cy="956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159907</xdr:colOff>
      <xdr:row>981</xdr:row>
      <xdr:rowOff>1921</xdr:rowOff>
    </xdr:from>
    <xdr:ext cx="4535402" cy="1141216"/>
    <xdr:pic>
      <xdr:nvPicPr>
        <xdr:cNvPr id="66" name="Marcador de contenido 3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256657" y="200134077"/>
          <a:ext cx="4535402" cy="11412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18</xdr:col>
      <xdr:colOff>611854</xdr:colOff>
      <xdr:row>981</xdr:row>
      <xdr:rowOff>102997</xdr:rowOff>
    </xdr:from>
    <xdr:ext cx="695886" cy="932050"/>
    <xdr:pic>
      <xdr:nvPicPr>
        <xdr:cNvPr id="67" name="Picture 4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11573" y="200235153"/>
          <a:ext cx="695886" cy="93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757797</xdr:colOff>
      <xdr:row>883</xdr:row>
      <xdr:rowOff>23812</xdr:rowOff>
    </xdr:from>
    <xdr:to>
      <xdr:col>6</xdr:col>
      <xdr:colOff>455239</xdr:colOff>
      <xdr:row>886</xdr:row>
      <xdr:rowOff>23813</xdr:rowOff>
    </xdr:to>
    <xdr:pic>
      <xdr:nvPicPr>
        <xdr:cNvPr id="68" name="Imagen 67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22" y="179427187"/>
          <a:ext cx="4317067" cy="702470"/>
        </a:xfrm>
        <a:prstGeom prst="rect">
          <a:avLst/>
        </a:prstGeom>
      </xdr:spPr>
    </xdr:pic>
    <xdr:clientData/>
  </xdr:twoCellAnchor>
  <xdr:twoCellAnchor editAs="oneCell">
    <xdr:from>
      <xdr:col>1</xdr:col>
      <xdr:colOff>843243</xdr:colOff>
      <xdr:row>982</xdr:row>
      <xdr:rowOff>11907</xdr:rowOff>
    </xdr:from>
    <xdr:to>
      <xdr:col>6</xdr:col>
      <xdr:colOff>544888</xdr:colOff>
      <xdr:row>985</xdr:row>
      <xdr:rowOff>11908</xdr:rowOff>
    </xdr:to>
    <xdr:pic>
      <xdr:nvPicPr>
        <xdr:cNvPr id="61" name="Imagen 60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868" y="200334563"/>
          <a:ext cx="4321270" cy="702469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785</xdr:row>
      <xdr:rowOff>35719</xdr:rowOff>
    </xdr:from>
    <xdr:to>
      <xdr:col>7</xdr:col>
      <xdr:colOff>318668</xdr:colOff>
      <xdr:row>788</xdr:row>
      <xdr:rowOff>117663</xdr:rowOff>
    </xdr:to>
    <xdr:pic>
      <xdr:nvPicPr>
        <xdr:cNvPr id="60" name="Imagen 59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59579469"/>
          <a:ext cx="5616949" cy="784413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683</xdr:row>
      <xdr:rowOff>47624</xdr:rowOff>
    </xdr:from>
    <xdr:to>
      <xdr:col>7</xdr:col>
      <xdr:colOff>32918</xdr:colOff>
      <xdr:row>685</xdr:row>
      <xdr:rowOff>196803</xdr:rowOff>
    </xdr:to>
    <xdr:pic>
      <xdr:nvPicPr>
        <xdr:cNvPr id="64" name="Imagen 63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39291218"/>
          <a:ext cx="5616949" cy="661148"/>
        </a:xfrm>
        <a:prstGeom prst="rect">
          <a:avLst/>
        </a:prstGeom>
      </xdr:spPr>
    </xdr:pic>
    <xdr:clientData/>
  </xdr:twoCellAnchor>
  <xdr:twoCellAnchor editAs="oneCell">
    <xdr:from>
      <xdr:col>1</xdr:col>
      <xdr:colOff>357187</xdr:colOff>
      <xdr:row>587</xdr:row>
      <xdr:rowOff>35718</xdr:rowOff>
    </xdr:from>
    <xdr:to>
      <xdr:col>7</xdr:col>
      <xdr:colOff>56730</xdr:colOff>
      <xdr:row>589</xdr:row>
      <xdr:rowOff>196102</xdr:rowOff>
    </xdr:to>
    <xdr:pic>
      <xdr:nvPicPr>
        <xdr:cNvPr id="65" name="Imagen 64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" y="119550656"/>
          <a:ext cx="5616949" cy="672353"/>
        </a:xfrm>
        <a:prstGeom prst="rect">
          <a:avLst/>
        </a:prstGeom>
      </xdr:spPr>
    </xdr:pic>
    <xdr:clientData/>
  </xdr:twoCellAnchor>
  <xdr:twoCellAnchor editAs="oneCell">
    <xdr:from>
      <xdr:col>1</xdr:col>
      <xdr:colOff>595312</xdr:colOff>
      <xdr:row>488</xdr:row>
      <xdr:rowOff>177892</xdr:rowOff>
    </xdr:from>
    <xdr:to>
      <xdr:col>7</xdr:col>
      <xdr:colOff>294855</xdr:colOff>
      <xdr:row>491</xdr:row>
      <xdr:rowOff>93847</xdr:rowOff>
    </xdr:to>
    <xdr:pic>
      <xdr:nvPicPr>
        <xdr:cNvPr id="69" name="Imagen 68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937" y="99595080"/>
          <a:ext cx="5616949" cy="61842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392</xdr:row>
      <xdr:rowOff>142874</xdr:rowOff>
    </xdr:from>
    <xdr:to>
      <xdr:col>7</xdr:col>
      <xdr:colOff>175793</xdr:colOff>
      <xdr:row>395</xdr:row>
      <xdr:rowOff>258434</xdr:rowOff>
    </xdr:to>
    <xdr:pic>
      <xdr:nvPicPr>
        <xdr:cNvPr id="70" name="Imagen 69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79855218"/>
          <a:ext cx="5616949" cy="818029"/>
        </a:xfrm>
        <a:prstGeom prst="rect">
          <a:avLst/>
        </a:prstGeom>
      </xdr:spPr>
    </xdr:pic>
    <xdr:clientData/>
  </xdr:twoCellAnchor>
  <xdr:twoCellAnchor editAs="oneCell">
    <xdr:from>
      <xdr:col>1</xdr:col>
      <xdr:colOff>558894</xdr:colOff>
      <xdr:row>295</xdr:row>
      <xdr:rowOff>23112</xdr:rowOff>
    </xdr:from>
    <xdr:to>
      <xdr:col>7</xdr:col>
      <xdr:colOff>258437</xdr:colOff>
      <xdr:row>297</xdr:row>
      <xdr:rowOff>55329</xdr:rowOff>
    </xdr:to>
    <xdr:pic>
      <xdr:nvPicPr>
        <xdr:cNvPr id="71" name="Imagen 70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519" y="60173487"/>
          <a:ext cx="5616949" cy="627530"/>
        </a:xfrm>
        <a:prstGeom prst="rect">
          <a:avLst/>
        </a:prstGeom>
      </xdr:spPr>
    </xdr:pic>
    <xdr:clientData/>
  </xdr:twoCellAnchor>
  <xdr:twoCellAnchor editAs="oneCell">
    <xdr:from>
      <xdr:col>1</xdr:col>
      <xdr:colOff>309562</xdr:colOff>
      <xdr:row>199</xdr:row>
      <xdr:rowOff>155481</xdr:rowOff>
    </xdr:from>
    <xdr:to>
      <xdr:col>7</xdr:col>
      <xdr:colOff>9105</xdr:colOff>
      <xdr:row>202</xdr:row>
      <xdr:rowOff>196102</xdr:rowOff>
    </xdr:to>
    <xdr:pic>
      <xdr:nvPicPr>
        <xdr:cNvPr id="72" name="Imagen 71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" y="40803419"/>
          <a:ext cx="5616949" cy="743090"/>
        </a:xfrm>
        <a:prstGeom prst="rect">
          <a:avLst/>
        </a:prstGeom>
      </xdr:spPr>
    </xdr:pic>
    <xdr:clientData/>
  </xdr:twoCellAnchor>
  <xdr:twoCellAnchor editAs="oneCell">
    <xdr:from>
      <xdr:col>1</xdr:col>
      <xdr:colOff>343882</xdr:colOff>
      <xdr:row>103</xdr:row>
      <xdr:rowOff>82643</xdr:rowOff>
    </xdr:from>
    <xdr:to>
      <xdr:col>7</xdr:col>
      <xdr:colOff>45525</xdr:colOff>
      <xdr:row>106</xdr:row>
      <xdr:rowOff>142174</xdr:rowOff>
    </xdr:to>
    <xdr:pic>
      <xdr:nvPicPr>
        <xdr:cNvPr id="73" name="Imagen 72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507" y="21025737"/>
          <a:ext cx="5619049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642937</xdr:colOff>
      <xdr:row>6</xdr:row>
      <xdr:rowOff>11905</xdr:rowOff>
    </xdr:from>
    <xdr:to>
      <xdr:col>7</xdr:col>
      <xdr:colOff>342480</xdr:colOff>
      <xdr:row>9</xdr:row>
      <xdr:rowOff>123964</xdr:rowOff>
    </xdr:to>
    <xdr:pic>
      <xdr:nvPicPr>
        <xdr:cNvPr id="74" name="Imagen 73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2" y="1154905"/>
          <a:ext cx="5616949" cy="683559"/>
        </a:xfrm>
        <a:prstGeom prst="rect">
          <a:avLst/>
        </a:prstGeom>
      </xdr:spPr>
    </xdr:pic>
    <xdr:clientData/>
  </xdr:twoCellAnchor>
  <xdr:oneCellAnchor>
    <xdr:from>
      <xdr:col>13</xdr:col>
      <xdr:colOff>195626</xdr:colOff>
      <xdr:row>1076</xdr:row>
      <xdr:rowOff>13827</xdr:rowOff>
    </xdr:from>
    <xdr:ext cx="4535402" cy="1141216"/>
    <xdr:pic>
      <xdr:nvPicPr>
        <xdr:cNvPr id="36" name="Marcador de contenido 3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292376" y="219100733"/>
          <a:ext cx="4535402" cy="11412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18</xdr:col>
      <xdr:colOff>754729</xdr:colOff>
      <xdr:row>1076</xdr:row>
      <xdr:rowOff>150621</xdr:rowOff>
    </xdr:from>
    <xdr:ext cx="695886" cy="932050"/>
    <xdr:pic>
      <xdr:nvPicPr>
        <xdr:cNvPr id="37" name="Picture 4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448" y="219237527"/>
          <a:ext cx="695886" cy="93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545587</xdr:colOff>
      <xdr:row>1076</xdr:row>
      <xdr:rowOff>154782</xdr:rowOff>
    </xdr:from>
    <xdr:ext cx="4343546" cy="691331"/>
    <xdr:pic>
      <xdr:nvPicPr>
        <xdr:cNvPr id="40" name="Imagen 39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212" y="219241688"/>
          <a:ext cx="4343546" cy="69133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671405</xdr:colOff>
      <xdr:row>4</xdr:row>
      <xdr:rowOff>171797</xdr:rowOff>
    </xdr:from>
    <xdr:to>
      <xdr:col>17</xdr:col>
      <xdr:colOff>668000</xdr:colOff>
      <xdr:row>9</xdr:row>
      <xdr:rowOff>116416</xdr:rowOff>
    </xdr:to>
    <xdr:pic>
      <xdr:nvPicPr>
        <xdr:cNvPr id="12" name="Marcador de contenido 3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775206" y="954674"/>
          <a:ext cx="3219438" cy="11319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18</xdr:col>
      <xdr:colOff>303146</xdr:colOff>
      <xdr:row>4</xdr:row>
      <xdr:rowOff>72962</xdr:rowOff>
    </xdr:from>
    <xdr:to>
      <xdr:col>19</xdr:col>
      <xdr:colOff>241370</xdr:colOff>
      <xdr:row>8</xdr:row>
      <xdr:rowOff>151139</xdr:rowOff>
    </xdr:to>
    <xdr:pic>
      <xdr:nvPicPr>
        <xdr:cNvPr id="13" name="Picture 4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5338" y="855839"/>
          <a:ext cx="695005" cy="991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282285</xdr:colOff>
      <xdr:row>100</xdr:row>
      <xdr:rowOff>10689</xdr:rowOff>
    </xdr:from>
    <xdr:to>
      <xdr:col>17</xdr:col>
      <xdr:colOff>284099</xdr:colOff>
      <xdr:row>104</xdr:row>
      <xdr:rowOff>151027</xdr:rowOff>
    </xdr:to>
    <xdr:pic>
      <xdr:nvPicPr>
        <xdr:cNvPr id="24" name="Marcador de contenido 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386086" y="20965689"/>
          <a:ext cx="3224657" cy="11319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18</xdr:col>
      <xdr:colOff>197168</xdr:colOff>
      <xdr:row>100</xdr:row>
      <xdr:rowOff>29285</xdr:rowOff>
    </xdr:from>
    <xdr:to>
      <xdr:col>19</xdr:col>
      <xdr:colOff>126259</xdr:colOff>
      <xdr:row>104</xdr:row>
      <xdr:rowOff>29174</xdr:rowOff>
    </xdr:to>
    <xdr:pic>
      <xdr:nvPicPr>
        <xdr:cNvPr id="25" name="Picture 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9360" y="20984285"/>
          <a:ext cx="685872" cy="991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412763</xdr:colOff>
      <xdr:row>195</xdr:row>
      <xdr:rowOff>185242</xdr:rowOff>
    </xdr:from>
    <xdr:to>
      <xdr:col>17</xdr:col>
      <xdr:colOff>414577</xdr:colOff>
      <xdr:row>200</xdr:row>
      <xdr:rowOff>134508</xdr:rowOff>
    </xdr:to>
    <xdr:pic>
      <xdr:nvPicPr>
        <xdr:cNvPr id="28" name="Marcador de contenido 3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516564" y="40529489"/>
          <a:ext cx="3224657" cy="113662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18</xdr:col>
      <xdr:colOff>327646</xdr:colOff>
      <xdr:row>196</xdr:row>
      <xdr:rowOff>86407</xdr:rowOff>
    </xdr:from>
    <xdr:to>
      <xdr:col>19</xdr:col>
      <xdr:colOff>256737</xdr:colOff>
      <xdr:row>200</xdr:row>
      <xdr:rowOff>86296</xdr:rowOff>
    </xdr:to>
    <xdr:pic>
      <xdr:nvPicPr>
        <xdr:cNvPr id="29" name="Picture 4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19838" y="40626373"/>
          <a:ext cx="685872" cy="991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234864</xdr:colOff>
      <xdr:row>6</xdr:row>
      <xdr:rowOff>13048</xdr:rowOff>
    </xdr:from>
    <xdr:to>
      <xdr:col>6</xdr:col>
      <xdr:colOff>861165</xdr:colOff>
      <xdr:row>8</xdr:row>
      <xdr:rowOff>105989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426" y="1187363"/>
          <a:ext cx="4136198" cy="614859"/>
        </a:xfrm>
        <a:prstGeom prst="rect">
          <a:avLst/>
        </a:prstGeom>
      </xdr:spPr>
    </xdr:pic>
    <xdr:clientData/>
  </xdr:twoCellAnchor>
  <xdr:twoCellAnchor editAs="oneCell">
    <xdr:from>
      <xdr:col>0</xdr:col>
      <xdr:colOff>730685</xdr:colOff>
      <xdr:row>100</xdr:row>
      <xdr:rowOff>99163</xdr:rowOff>
    </xdr:from>
    <xdr:to>
      <xdr:col>7</xdr:col>
      <xdr:colOff>8145</xdr:colOff>
      <xdr:row>103</xdr:row>
      <xdr:rowOff>79735</xdr:rowOff>
    </xdr:to>
    <xdr:pic>
      <xdr:nvPicPr>
        <xdr:cNvPr id="15" name="Imagen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685" y="21054163"/>
          <a:ext cx="5266467" cy="698209"/>
        </a:xfrm>
        <a:prstGeom prst="rect">
          <a:avLst/>
        </a:prstGeom>
      </xdr:spPr>
    </xdr:pic>
    <xdr:clientData/>
  </xdr:twoCellAnchor>
  <xdr:twoCellAnchor editAs="oneCell">
    <xdr:from>
      <xdr:col>0</xdr:col>
      <xdr:colOff>691541</xdr:colOff>
      <xdr:row>197</xdr:row>
      <xdr:rowOff>86115</xdr:rowOff>
    </xdr:from>
    <xdr:to>
      <xdr:col>6</xdr:col>
      <xdr:colOff>934549</xdr:colOff>
      <xdr:row>199</xdr:row>
      <xdr:rowOff>140772</xdr:rowOff>
    </xdr:to>
    <xdr:pic>
      <xdr:nvPicPr>
        <xdr:cNvPr id="17" name="Imagen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41" y="40821800"/>
          <a:ext cx="5266467" cy="576575"/>
        </a:xfrm>
        <a:prstGeom prst="rect">
          <a:avLst/>
        </a:prstGeom>
      </xdr:spPr>
    </xdr:pic>
    <xdr:clientData/>
  </xdr:twoCellAnchor>
  <xdr:oneCellAnchor>
    <xdr:from>
      <xdr:col>13</xdr:col>
      <xdr:colOff>530195</xdr:colOff>
      <xdr:row>291</xdr:row>
      <xdr:rowOff>120004</xdr:rowOff>
    </xdr:from>
    <xdr:ext cx="3254413" cy="1077436"/>
    <xdr:pic>
      <xdr:nvPicPr>
        <xdr:cNvPr id="11" name="Marcador de contenido 3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633996" y="60023120"/>
          <a:ext cx="3254413" cy="10774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oneCellAnchor>
    <xdr:from>
      <xdr:col>18</xdr:col>
      <xdr:colOff>340694</xdr:colOff>
      <xdr:row>292</xdr:row>
      <xdr:rowOff>21167</xdr:rowOff>
    </xdr:from>
    <xdr:ext cx="695737" cy="942206"/>
    <xdr:pic>
      <xdr:nvPicPr>
        <xdr:cNvPr id="16" name="Picture 4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886" y="60120003"/>
          <a:ext cx="695737" cy="942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678493</xdr:colOff>
      <xdr:row>293</xdr:row>
      <xdr:rowOff>7828</xdr:rowOff>
    </xdr:from>
    <xdr:ext cx="5307839" cy="546978"/>
    <xdr:pic>
      <xdr:nvPicPr>
        <xdr:cNvPr id="18" name="Imagen 17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93" y="60302383"/>
          <a:ext cx="5307839" cy="54697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vier/Downloads/LISTADO%20DE%20CHEQUES%202019%20%208187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vier/Desktop/CESAVECO%20ANGEL/LISTADO%20DE%20CHEQUES%202019%20%20818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>
        <row r="12">
          <cell r="L12">
            <v>5504.71</v>
          </cell>
        </row>
        <row r="129">
          <cell r="N129">
            <v>4142.8999999999996</v>
          </cell>
        </row>
        <row r="133">
          <cell r="N133">
            <v>4135.8599999999997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>
        <row r="175">
          <cell r="L175">
            <v>5461.6</v>
          </cell>
        </row>
        <row r="178">
          <cell r="N178">
            <v>4142.8999999999996</v>
          </cell>
        </row>
        <row r="186">
          <cell r="N186">
            <v>663.22</v>
          </cell>
        </row>
        <row r="189">
          <cell r="N189">
            <v>1113.5</v>
          </cell>
        </row>
        <row r="194">
          <cell r="N194">
            <v>4142.8999999999996</v>
          </cell>
        </row>
        <row r="202">
          <cell r="N202">
            <v>663.22</v>
          </cell>
        </row>
        <row r="207">
          <cell r="N207">
            <v>3073.02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66"/>
  <sheetViews>
    <sheetView showGridLines="0" topLeftCell="A1127" zoomScale="80" zoomScaleNormal="80" workbookViewId="0">
      <selection activeCell="G1076" sqref="A1076:T1166"/>
    </sheetView>
  </sheetViews>
  <sheetFormatPr baseColWidth="10" defaultRowHeight="15"/>
  <cols>
    <col min="1" max="1" width="6.42578125" customWidth="1"/>
    <col min="2" max="2" width="16.140625" customWidth="1"/>
    <col min="6" max="6" width="19" customWidth="1"/>
    <col min="7" max="8" width="19.42578125" customWidth="1"/>
    <col min="9" max="9" width="13" bestFit="1" customWidth="1"/>
    <col min="10" max="10" width="14.7109375" customWidth="1"/>
    <col min="12" max="12" width="15.28515625" customWidth="1"/>
    <col min="13" max="14" width="12.28515625" bestFit="1" customWidth="1"/>
    <col min="15" max="15" width="15.85546875" customWidth="1"/>
    <col min="16" max="16" width="13.85546875" customWidth="1"/>
    <col min="18" max="18" width="17" customWidth="1"/>
    <col min="19" max="19" width="14.28515625" customWidth="1"/>
    <col min="20" max="20" width="17.28515625" customWidth="1"/>
    <col min="21" max="21" width="13.7109375" customWidth="1"/>
    <col min="22" max="22" width="13.7109375" bestFit="1" customWidth="1"/>
    <col min="23" max="23" width="13.28515625" bestFit="1" customWidth="1"/>
  </cols>
  <sheetData>
    <row r="1" spans="1:20" ht="15" customHeight="1"/>
    <row r="2" spans="1:20" ht="15" customHeight="1"/>
    <row r="3" spans="1:20" ht="15" customHeight="1">
      <c r="F3" s="1"/>
      <c r="G3" s="1"/>
      <c r="H3" s="1"/>
      <c r="I3" s="1"/>
      <c r="J3" s="1"/>
      <c r="K3" s="1"/>
      <c r="L3" s="1"/>
      <c r="M3" s="1"/>
      <c r="N3" s="1"/>
    </row>
    <row r="4" spans="1:20" ht="15" customHeight="1">
      <c r="F4" s="1"/>
      <c r="G4" s="1"/>
      <c r="H4" s="1"/>
      <c r="I4" s="1"/>
      <c r="J4" s="1"/>
      <c r="K4" s="1"/>
      <c r="L4" s="1"/>
      <c r="M4" s="1"/>
      <c r="N4" s="1"/>
    </row>
    <row r="5" spans="1:20" ht="15" customHeight="1">
      <c r="F5" s="1"/>
      <c r="G5" s="1"/>
      <c r="H5" s="1"/>
      <c r="I5" s="1"/>
      <c r="J5" s="1"/>
      <c r="K5" s="1"/>
      <c r="L5" s="1"/>
      <c r="M5" s="1"/>
      <c r="N5" s="1"/>
    </row>
    <row r="6" spans="1:20" ht="15" customHeight="1">
      <c r="F6" s="1"/>
      <c r="G6" s="1"/>
      <c r="H6" s="1"/>
      <c r="I6" s="1"/>
      <c r="J6" s="1"/>
      <c r="K6" s="1"/>
      <c r="L6" s="1"/>
      <c r="M6" s="1"/>
      <c r="N6" s="1"/>
    </row>
    <row r="7" spans="1:20" ht="15" customHeight="1">
      <c r="F7" s="1"/>
      <c r="G7" s="1"/>
      <c r="H7" s="1"/>
      <c r="I7" s="1"/>
      <c r="J7" s="1"/>
      <c r="K7" s="1"/>
      <c r="L7" s="1"/>
      <c r="M7" s="1"/>
      <c r="N7" s="1"/>
    </row>
    <row r="8" spans="1:20" ht="15" customHeight="1">
      <c r="B8" s="385" t="s">
        <v>0</v>
      </c>
      <c r="C8" s="385"/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</row>
    <row r="9" spans="1:20" ht="15" customHeight="1">
      <c r="F9" t="s">
        <v>1</v>
      </c>
    </row>
    <row r="10" spans="1:20" ht="15" customHeight="1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5" customHeight="1" thickBo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5.75" thickBot="1">
      <c r="B12" s="386" t="s">
        <v>2</v>
      </c>
      <c r="C12" s="387"/>
      <c r="D12" s="387"/>
      <c r="E12" s="387"/>
      <c r="F12" s="388"/>
      <c r="G12" s="389" t="s">
        <v>138</v>
      </c>
      <c r="H12" s="390"/>
      <c r="I12" s="390"/>
      <c r="J12" s="390"/>
      <c r="K12" s="390"/>
      <c r="L12" s="390"/>
      <c r="M12" s="390"/>
      <c r="N12" s="390"/>
      <c r="O12" s="390"/>
      <c r="P12" s="390"/>
      <c r="Q12" s="390"/>
      <c r="R12" s="390"/>
      <c r="S12" s="390"/>
      <c r="T12" s="391"/>
    </row>
    <row r="13" spans="1:20" ht="15.75" thickBot="1">
      <c r="A13" s="4"/>
      <c r="B13" s="392" t="s">
        <v>3</v>
      </c>
      <c r="C13" s="393"/>
      <c r="D13" s="393"/>
      <c r="E13" s="393"/>
      <c r="F13" s="394"/>
      <c r="G13" s="395" t="s">
        <v>67</v>
      </c>
      <c r="H13" s="390"/>
      <c r="I13" s="390"/>
      <c r="J13" s="390"/>
      <c r="K13" s="390"/>
      <c r="L13" s="390"/>
      <c r="M13" s="390"/>
      <c r="N13" s="390"/>
      <c r="O13" s="390"/>
      <c r="P13" s="390"/>
      <c r="Q13" s="390"/>
      <c r="R13" s="390"/>
      <c r="S13" s="390"/>
      <c r="T13" s="391"/>
    </row>
    <row r="14" spans="1:20" ht="15.75" thickBot="1">
      <c r="A14" s="4"/>
      <c r="B14" s="437" t="s">
        <v>4</v>
      </c>
      <c r="C14" s="438"/>
      <c r="D14" s="438"/>
      <c r="E14" s="438"/>
      <c r="F14" s="439"/>
      <c r="G14" s="462" t="s">
        <v>42</v>
      </c>
      <c r="H14" s="360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1"/>
    </row>
    <row r="15" spans="1:20" ht="15" customHeight="1" thickBot="1">
      <c r="A15" s="4"/>
      <c r="B15" s="440" t="s">
        <v>5</v>
      </c>
      <c r="C15" s="441"/>
      <c r="D15" s="441"/>
      <c r="E15" s="441"/>
      <c r="F15" s="442"/>
      <c r="G15" s="443" t="s">
        <v>83</v>
      </c>
      <c r="H15" s="397"/>
      <c r="I15" s="397"/>
      <c r="J15" s="397"/>
      <c r="K15" s="397"/>
      <c r="L15" s="397"/>
      <c r="M15" s="397"/>
      <c r="N15" s="397"/>
      <c r="O15" s="397"/>
      <c r="P15" s="397"/>
      <c r="Q15" s="397"/>
      <c r="R15" s="397"/>
      <c r="S15" s="397"/>
      <c r="T15" s="398"/>
    </row>
    <row r="16" spans="1:20" ht="15" customHeight="1" thickBot="1">
      <c r="A16" s="4"/>
      <c r="B16" s="292" t="s">
        <v>6</v>
      </c>
      <c r="C16" s="357"/>
      <c r="D16" s="357"/>
      <c r="E16" s="357"/>
      <c r="F16" s="358"/>
      <c r="G16" s="130" t="s">
        <v>7</v>
      </c>
      <c r="H16" s="403"/>
      <c r="I16" s="403"/>
      <c r="J16" s="403"/>
      <c r="K16" s="403"/>
      <c r="L16" s="130" t="s">
        <v>8</v>
      </c>
      <c r="M16" s="403" t="s">
        <v>50</v>
      </c>
      <c r="N16" s="403"/>
      <c r="O16" s="403"/>
      <c r="P16" s="403"/>
      <c r="Q16" s="426" t="s">
        <v>9</v>
      </c>
      <c r="R16" s="463"/>
      <c r="S16" s="403"/>
      <c r="T16" s="404"/>
    </row>
    <row r="17" spans="1:26" ht="15.75" thickBot="1">
      <c r="A17" s="4"/>
      <c r="B17" s="399" t="s">
        <v>10</v>
      </c>
      <c r="C17" s="400"/>
      <c r="D17" s="400"/>
      <c r="E17" s="400"/>
      <c r="F17" s="401"/>
      <c r="G17" s="131" t="s">
        <v>7</v>
      </c>
      <c r="H17" s="431"/>
      <c r="I17" s="432"/>
      <c r="J17" s="432"/>
      <c r="K17" s="433"/>
      <c r="L17" s="131" t="s">
        <v>8</v>
      </c>
      <c r="M17" s="431"/>
      <c r="N17" s="432"/>
      <c r="O17" s="432"/>
      <c r="P17" s="433"/>
      <c r="Q17" s="405"/>
      <c r="R17" s="405"/>
      <c r="S17" s="405"/>
      <c r="T17" s="406"/>
    </row>
    <row r="18" spans="1:26" ht="15.75" thickBot="1">
      <c r="A18" s="4"/>
      <c r="B18" s="292" t="s">
        <v>11</v>
      </c>
      <c r="C18" s="357"/>
      <c r="D18" s="357"/>
      <c r="E18" s="357"/>
      <c r="F18" s="358"/>
      <c r="G18" s="354" t="s">
        <v>68</v>
      </c>
      <c r="H18" s="355"/>
      <c r="I18" s="355"/>
      <c r="J18" s="355"/>
      <c r="K18" s="355"/>
      <c r="L18" s="355"/>
      <c r="M18" s="355"/>
      <c r="N18" s="355"/>
      <c r="O18" s="355"/>
      <c r="P18" s="355"/>
      <c r="Q18" s="355"/>
      <c r="R18" s="355"/>
      <c r="S18" s="355"/>
      <c r="T18" s="356"/>
    </row>
    <row r="19" spans="1:26" ht="15.75" customHeight="1" thickBot="1">
      <c r="A19" s="4"/>
      <c r="B19" s="399" t="s">
        <v>12</v>
      </c>
      <c r="C19" s="400"/>
      <c r="D19" s="400"/>
      <c r="E19" s="400"/>
      <c r="F19" s="401"/>
      <c r="G19" s="359" t="s">
        <v>79</v>
      </c>
      <c r="H19" s="360"/>
      <c r="I19" s="360"/>
      <c r="J19" s="360"/>
      <c r="K19" s="360"/>
      <c r="L19" s="360"/>
      <c r="M19" s="360"/>
      <c r="N19" s="360"/>
      <c r="O19" s="360"/>
      <c r="P19" s="360"/>
      <c r="Q19" s="360"/>
      <c r="R19" s="360"/>
      <c r="S19" s="360"/>
      <c r="T19" s="361"/>
    </row>
    <row r="20" spans="1:26" ht="15.75" thickBot="1">
      <c r="B20" s="362"/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2"/>
    </row>
    <row r="21" spans="1:26" ht="16.5" thickBot="1">
      <c r="A21" s="4"/>
      <c r="B21" s="329" t="s">
        <v>13</v>
      </c>
      <c r="C21" s="329"/>
      <c r="D21" s="330"/>
      <c r="E21" s="329" t="s">
        <v>14</v>
      </c>
      <c r="F21" s="330"/>
      <c r="G21" s="334" t="s">
        <v>15</v>
      </c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</row>
    <row r="22" spans="1:26" ht="15.75" thickBot="1">
      <c r="A22" s="4"/>
      <c r="B22" s="332"/>
      <c r="C22" s="332"/>
      <c r="D22" s="333"/>
      <c r="E22" s="332"/>
      <c r="F22" s="333"/>
      <c r="G22" s="366" t="s">
        <v>16</v>
      </c>
      <c r="H22" s="301" t="s">
        <v>17</v>
      </c>
      <c r="I22" s="302"/>
      <c r="J22" s="302"/>
      <c r="K22" s="302"/>
      <c r="L22" s="302"/>
      <c r="M22" s="303"/>
      <c r="N22" s="369" t="s">
        <v>18</v>
      </c>
      <c r="O22" s="370"/>
      <c r="P22" s="370"/>
      <c r="Q22" s="370"/>
      <c r="R22" s="370"/>
      <c r="S22" s="370"/>
      <c r="T22" s="371"/>
    </row>
    <row r="23" spans="1:26">
      <c r="A23" s="4"/>
      <c r="B23" s="332"/>
      <c r="C23" s="332"/>
      <c r="D23" s="333"/>
      <c r="E23" s="332"/>
      <c r="F23" s="333"/>
      <c r="G23" s="367"/>
      <c r="H23" s="366" t="s">
        <v>19</v>
      </c>
      <c r="I23" s="372"/>
      <c r="J23" s="372"/>
      <c r="K23" s="366" t="s">
        <v>20</v>
      </c>
      <c r="L23" s="372"/>
      <c r="M23" s="374"/>
      <c r="N23" s="376" t="s">
        <v>19</v>
      </c>
      <c r="O23" s="377"/>
      <c r="P23" s="377"/>
      <c r="Q23" s="366" t="s">
        <v>20</v>
      </c>
      <c r="R23" s="372"/>
      <c r="S23" s="372"/>
      <c r="T23" s="345" t="s">
        <v>21</v>
      </c>
      <c r="U23" s="229" t="s">
        <v>121</v>
      </c>
      <c r="V23" s="230"/>
      <c r="W23" s="229" t="s">
        <v>122</v>
      </c>
      <c r="X23" s="230"/>
      <c r="Y23" s="229" t="s">
        <v>123</v>
      </c>
      <c r="Z23" s="230"/>
    </row>
    <row r="24" spans="1:26" ht="15.75" thickBot="1">
      <c r="A24" s="4"/>
      <c r="B24" s="364"/>
      <c r="C24" s="364"/>
      <c r="D24" s="365"/>
      <c r="E24" s="332"/>
      <c r="F24" s="333"/>
      <c r="G24" s="368"/>
      <c r="H24" s="368"/>
      <c r="I24" s="373"/>
      <c r="J24" s="373"/>
      <c r="K24" s="368"/>
      <c r="L24" s="373"/>
      <c r="M24" s="375"/>
      <c r="N24" s="368"/>
      <c r="O24" s="373"/>
      <c r="P24" s="373"/>
      <c r="Q24" s="368"/>
      <c r="R24" s="373"/>
      <c r="S24" s="373"/>
      <c r="T24" s="346"/>
      <c r="U24" s="231"/>
      <c r="V24" s="232"/>
      <c r="W24" s="231"/>
      <c r="X24" s="232"/>
      <c r="Y24" s="231"/>
      <c r="Z24" s="232"/>
    </row>
    <row r="25" spans="1:26" ht="15.75" thickBot="1">
      <c r="A25" s="18"/>
      <c r="B25" s="378" t="s">
        <v>49</v>
      </c>
      <c r="C25" s="379"/>
      <c r="D25" s="380"/>
      <c r="E25" s="381"/>
      <c r="F25" s="382"/>
      <c r="G25" s="140"/>
      <c r="H25" s="384"/>
      <c r="I25" s="383"/>
      <c r="J25" s="382"/>
      <c r="K25" s="381"/>
      <c r="L25" s="383"/>
      <c r="M25" s="383"/>
      <c r="N25" s="384"/>
      <c r="O25" s="383"/>
      <c r="P25" s="382"/>
      <c r="Q25" s="381"/>
      <c r="R25" s="383"/>
      <c r="S25" s="383"/>
      <c r="T25" s="150"/>
      <c r="U25" s="204"/>
      <c r="V25" s="204"/>
      <c r="W25" s="204"/>
      <c r="X25" s="204"/>
      <c r="Y25" s="204"/>
      <c r="Z25" s="204"/>
    </row>
    <row r="26" spans="1:26">
      <c r="A26" s="18"/>
      <c r="B26" s="319" t="s">
        <v>44</v>
      </c>
      <c r="C26" s="320"/>
      <c r="D26" s="321"/>
      <c r="E26" s="311" t="s">
        <v>47</v>
      </c>
      <c r="F26" s="322"/>
      <c r="G26" s="141">
        <v>948</v>
      </c>
      <c r="H26" s="317">
        <v>10</v>
      </c>
      <c r="I26" s="318"/>
      <c r="J26" s="416"/>
      <c r="K26" s="313">
        <v>10</v>
      </c>
      <c r="L26" s="313"/>
      <c r="M26" s="316"/>
      <c r="N26" s="317">
        <v>10</v>
      </c>
      <c r="O26" s="318"/>
      <c r="P26" s="416"/>
      <c r="Q26" s="464">
        <v>10</v>
      </c>
      <c r="R26" s="465"/>
      <c r="S26" s="466"/>
      <c r="T26" s="226">
        <f>+Q26/G26</f>
        <v>1.0548523206751054E-2</v>
      </c>
      <c r="U26" s="205">
        <f>+N26</f>
        <v>10</v>
      </c>
      <c r="V26" s="205">
        <f>+N26-U26</f>
        <v>0</v>
      </c>
      <c r="W26" s="205">
        <f>+Q26</f>
        <v>10</v>
      </c>
      <c r="X26" s="205">
        <f>+Q26-W26</f>
        <v>0</v>
      </c>
      <c r="Y26" s="208">
        <f>+W26/G26</f>
        <v>1.0548523206751054E-2</v>
      </c>
      <c r="Z26" s="207">
        <f>+T26-Y26</f>
        <v>0</v>
      </c>
    </row>
    <row r="27" spans="1:26">
      <c r="A27" s="18"/>
      <c r="B27" s="319" t="s">
        <v>45</v>
      </c>
      <c r="C27" s="320"/>
      <c r="D27" s="321"/>
      <c r="E27" s="311" t="s">
        <v>48</v>
      </c>
      <c r="F27" s="322"/>
      <c r="G27" s="141">
        <v>240</v>
      </c>
      <c r="H27" s="317">
        <v>10</v>
      </c>
      <c r="I27" s="318"/>
      <c r="J27" s="416"/>
      <c r="K27" s="313">
        <v>10</v>
      </c>
      <c r="L27" s="313"/>
      <c r="M27" s="316"/>
      <c r="N27" s="317">
        <v>10</v>
      </c>
      <c r="O27" s="313"/>
      <c r="P27" s="316"/>
      <c r="Q27" s="317">
        <v>10</v>
      </c>
      <c r="R27" s="313"/>
      <c r="S27" s="316"/>
      <c r="T27" s="226">
        <f t="shared" ref="T27:T30" si="0">+Q27/G27</f>
        <v>4.1666666666666664E-2</v>
      </c>
      <c r="U27" s="205">
        <f t="shared" ref="U27:U28" si="1">+N27</f>
        <v>10</v>
      </c>
      <c r="V27" s="205">
        <f t="shared" ref="V27:V28" si="2">+N27-U27</f>
        <v>0</v>
      </c>
      <c r="W27" s="205">
        <f t="shared" ref="W27:W28" si="3">+Q27</f>
        <v>10</v>
      </c>
      <c r="X27" s="205">
        <f t="shared" ref="X27:X28" si="4">+Q27-W27</f>
        <v>0</v>
      </c>
      <c r="Y27" s="208">
        <f t="shared" ref="Y27:Y28" si="5">+W27/G27</f>
        <v>4.1666666666666664E-2</v>
      </c>
      <c r="Z27" s="207">
        <f t="shared" ref="Z27:Z28" si="6">+T27-Y27</f>
        <v>0</v>
      </c>
    </row>
    <row r="28" spans="1:26">
      <c r="A28" s="18"/>
      <c r="B28" s="44" t="s">
        <v>46</v>
      </c>
      <c r="C28" s="42"/>
      <c r="D28" s="43"/>
      <c r="E28" s="350" t="s">
        <v>48</v>
      </c>
      <c r="F28" s="322"/>
      <c r="G28" s="141">
        <v>950</v>
      </c>
      <c r="H28" s="317">
        <v>40</v>
      </c>
      <c r="I28" s="313"/>
      <c r="J28" s="316"/>
      <c r="K28" s="215"/>
      <c r="L28" s="36">
        <v>40</v>
      </c>
      <c r="M28" s="45"/>
      <c r="N28" s="317">
        <v>40</v>
      </c>
      <c r="O28" s="313"/>
      <c r="P28" s="316"/>
      <c r="Q28" s="317">
        <v>40</v>
      </c>
      <c r="R28" s="313"/>
      <c r="S28" s="316"/>
      <c r="T28" s="226">
        <f t="shared" si="0"/>
        <v>4.2105263157894736E-2</v>
      </c>
      <c r="U28" s="205">
        <f t="shared" si="1"/>
        <v>40</v>
      </c>
      <c r="V28" s="205">
        <f t="shared" si="2"/>
        <v>0</v>
      </c>
      <c r="W28" s="205">
        <f t="shared" si="3"/>
        <v>40</v>
      </c>
      <c r="X28" s="205">
        <f t="shared" si="4"/>
        <v>0</v>
      </c>
      <c r="Y28" s="208">
        <f t="shared" si="5"/>
        <v>4.2105263157894736E-2</v>
      </c>
      <c r="Z28" s="207">
        <f t="shared" si="6"/>
        <v>0</v>
      </c>
    </row>
    <row r="29" spans="1:26">
      <c r="A29" s="18"/>
      <c r="B29" s="308" t="s">
        <v>51</v>
      </c>
      <c r="C29" s="309"/>
      <c r="D29" s="310"/>
      <c r="E29" s="311"/>
      <c r="F29" s="312"/>
      <c r="G29" s="141"/>
      <c r="H29" s="317"/>
      <c r="I29" s="313"/>
      <c r="J29" s="316"/>
      <c r="K29" s="313"/>
      <c r="L29" s="313"/>
      <c r="M29" s="316"/>
      <c r="N29" s="317"/>
      <c r="O29" s="313"/>
      <c r="P29" s="316"/>
      <c r="Q29" s="317"/>
      <c r="R29" s="313"/>
      <c r="S29" s="316"/>
      <c r="T29" s="226"/>
      <c r="U29" s="204"/>
      <c r="V29" s="204"/>
      <c r="W29" s="204"/>
      <c r="X29" s="204"/>
      <c r="Y29" s="204"/>
      <c r="Z29" s="204"/>
    </row>
    <row r="30" spans="1:26" ht="15.75" thickBot="1">
      <c r="A30" s="18"/>
      <c r="B30" s="319" t="s">
        <v>52</v>
      </c>
      <c r="C30" s="320"/>
      <c r="D30" s="321"/>
      <c r="E30" s="311" t="s">
        <v>53</v>
      </c>
      <c r="F30" s="322"/>
      <c r="G30" s="142">
        <v>48</v>
      </c>
      <c r="H30" s="417">
        <v>4</v>
      </c>
      <c r="I30" s="418"/>
      <c r="J30" s="419"/>
      <c r="K30" s="313">
        <v>4</v>
      </c>
      <c r="L30" s="313"/>
      <c r="M30" s="316"/>
      <c r="N30" s="417">
        <v>4</v>
      </c>
      <c r="O30" s="418"/>
      <c r="P30" s="419"/>
      <c r="Q30" s="417">
        <v>4</v>
      </c>
      <c r="R30" s="418"/>
      <c r="S30" s="419"/>
      <c r="T30" s="226">
        <f t="shared" si="0"/>
        <v>8.3333333333333329E-2</v>
      </c>
      <c r="U30" s="205">
        <f>+N30</f>
        <v>4</v>
      </c>
      <c r="V30" s="205">
        <f>+N30-U30</f>
        <v>0</v>
      </c>
      <c r="W30" s="205">
        <f>+Q30</f>
        <v>4</v>
      </c>
      <c r="X30" s="205">
        <f>+Q30-W30</f>
        <v>0</v>
      </c>
      <c r="Y30" s="208">
        <f>+W30/G30</f>
        <v>8.3333333333333329E-2</v>
      </c>
      <c r="Z30" s="207">
        <f>+T30-Y30</f>
        <v>0</v>
      </c>
    </row>
    <row r="31" spans="1:26" ht="15.75" thickBot="1">
      <c r="A31" s="4"/>
      <c r="B31" s="323" t="s">
        <v>22</v>
      </c>
      <c r="C31" s="324"/>
      <c r="D31" s="324"/>
      <c r="E31" s="324"/>
      <c r="F31" s="324"/>
      <c r="G31" s="325"/>
      <c r="H31" s="326"/>
      <c r="I31" s="326"/>
      <c r="J31" s="326"/>
      <c r="K31" s="326"/>
      <c r="L31" s="326"/>
      <c r="M31" s="327"/>
      <c r="N31" s="325"/>
      <c r="O31" s="326"/>
      <c r="P31" s="326"/>
      <c r="Q31" s="326"/>
      <c r="R31" s="326"/>
      <c r="S31" s="326"/>
      <c r="T31" s="327"/>
      <c r="U31" s="204"/>
      <c r="V31" s="204"/>
      <c r="W31" s="204"/>
      <c r="X31" s="204"/>
      <c r="Y31" s="204"/>
      <c r="Z31" s="204"/>
    </row>
    <row r="32" spans="1:26" ht="15.75" thickBot="1">
      <c r="B32" s="5"/>
      <c r="C32" s="6"/>
      <c r="D32" s="7"/>
      <c r="E32" s="8"/>
      <c r="F32" s="9"/>
      <c r="G32" s="10"/>
      <c r="H32" s="12"/>
      <c r="I32" s="12"/>
      <c r="J32" s="13"/>
      <c r="K32" s="12"/>
      <c r="L32" s="13"/>
      <c r="M32" s="12"/>
      <c r="N32" s="12"/>
      <c r="O32" s="12"/>
      <c r="P32" s="12"/>
      <c r="Q32" s="13"/>
      <c r="R32" s="12"/>
      <c r="S32" s="10"/>
      <c r="T32" s="12"/>
      <c r="U32" s="204"/>
      <c r="V32" s="204"/>
      <c r="W32" s="204"/>
      <c r="X32" s="204"/>
      <c r="Y32" s="204"/>
      <c r="Z32" s="204"/>
    </row>
    <row r="33" spans="1:26" ht="16.5" customHeight="1" thickBot="1">
      <c r="A33" s="18"/>
      <c r="B33" s="328" t="s">
        <v>23</v>
      </c>
      <c r="C33" s="329"/>
      <c r="D33" s="329"/>
      <c r="E33" s="329"/>
      <c r="F33" s="330"/>
      <c r="G33" s="334" t="s">
        <v>137</v>
      </c>
      <c r="H33" s="335"/>
      <c r="I33" s="335"/>
      <c r="J33" s="335"/>
      <c r="K33" s="335"/>
      <c r="L33" s="335"/>
      <c r="M33" s="335"/>
      <c r="N33" s="335"/>
      <c r="O33" s="335"/>
      <c r="P33" s="335"/>
      <c r="Q33" s="335"/>
      <c r="R33" s="335"/>
      <c r="S33" s="335"/>
      <c r="T33" s="336"/>
      <c r="U33" s="204"/>
      <c r="V33" s="204"/>
      <c r="W33" s="204"/>
      <c r="X33" s="204"/>
      <c r="Y33" s="204"/>
      <c r="Z33" s="204"/>
    </row>
    <row r="34" spans="1:26" ht="15.75" thickBot="1">
      <c r="A34" s="18"/>
      <c r="B34" s="331"/>
      <c r="C34" s="332"/>
      <c r="D34" s="332"/>
      <c r="E34" s="332"/>
      <c r="F34" s="333"/>
      <c r="G34" s="337" t="s">
        <v>25</v>
      </c>
      <c r="H34" s="332" t="s">
        <v>17</v>
      </c>
      <c r="I34" s="332"/>
      <c r="J34" s="332"/>
      <c r="K34" s="332"/>
      <c r="L34" s="332"/>
      <c r="M34" s="333"/>
      <c r="N34" s="340" t="s">
        <v>18</v>
      </c>
      <c r="O34" s="341"/>
      <c r="P34" s="341"/>
      <c r="Q34" s="341"/>
      <c r="R34" s="341"/>
      <c r="S34" s="341"/>
      <c r="T34" s="342"/>
      <c r="U34" s="204"/>
      <c r="V34" s="204"/>
      <c r="W34" s="204"/>
      <c r="X34" s="204"/>
      <c r="Y34" s="204"/>
      <c r="Z34" s="204"/>
    </row>
    <row r="35" spans="1:26" ht="15.75" customHeight="1" thickBot="1">
      <c r="A35" s="18"/>
      <c r="B35" s="331"/>
      <c r="C35" s="332"/>
      <c r="D35" s="332"/>
      <c r="E35" s="332"/>
      <c r="F35" s="333"/>
      <c r="G35" s="338"/>
      <c r="H35" s="302" t="s">
        <v>19</v>
      </c>
      <c r="I35" s="302"/>
      <c r="J35" s="303"/>
      <c r="K35" s="301" t="s">
        <v>26</v>
      </c>
      <c r="L35" s="302"/>
      <c r="M35" s="303"/>
      <c r="N35" s="301" t="s">
        <v>19</v>
      </c>
      <c r="O35" s="302"/>
      <c r="P35" s="343"/>
      <c r="Q35" s="344" t="s">
        <v>26</v>
      </c>
      <c r="R35" s="302"/>
      <c r="S35" s="303"/>
      <c r="T35" s="345" t="s">
        <v>21</v>
      </c>
      <c r="U35" s="233" t="s">
        <v>124</v>
      </c>
      <c r="V35" s="234"/>
      <c r="W35" s="233" t="s">
        <v>125</v>
      </c>
      <c r="X35" s="234"/>
      <c r="Y35" s="233" t="s">
        <v>123</v>
      </c>
      <c r="Z35" s="234"/>
    </row>
    <row r="36" spans="1:26" ht="25.5" customHeight="1" thickBot="1">
      <c r="A36" s="18"/>
      <c r="B36" s="331"/>
      <c r="C36" s="332"/>
      <c r="D36" s="332"/>
      <c r="E36" s="332"/>
      <c r="F36" s="333"/>
      <c r="G36" s="339"/>
      <c r="H36" s="112" t="s">
        <v>27</v>
      </c>
      <c r="I36" s="114" t="s">
        <v>28</v>
      </c>
      <c r="J36" s="114" t="s">
        <v>29</v>
      </c>
      <c r="K36" s="112" t="s">
        <v>27</v>
      </c>
      <c r="L36" s="114" t="s">
        <v>28</v>
      </c>
      <c r="M36" s="113" t="s">
        <v>29</v>
      </c>
      <c r="N36" s="15" t="s">
        <v>27</v>
      </c>
      <c r="O36" s="112" t="s">
        <v>28</v>
      </c>
      <c r="P36" s="16" t="s">
        <v>29</v>
      </c>
      <c r="Q36" s="17" t="s">
        <v>27</v>
      </c>
      <c r="R36" s="111" t="s">
        <v>28</v>
      </c>
      <c r="S36" s="114" t="s">
        <v>29</v>
      </c>
      <c r="T36" s="346"/>
      <c r="U36" s="235"/>
      <c r="V36" s="236"/>
      <c r="W36" s="235"/>
      <c r="X36" s="236"/>
      <c r="Y36" s="235"/>
      <c r="Z36" s="236"/>
    </row>
    <row r="37" spans="1:26" ht="15.75" thickBot="1">
      <c r="A37" s="18"/>
      <c r="B37" s="459" t="s">
        <v>30</v>
      </c>
      <c r="C37" s="460"/>
      <c r="D37" s="460"/>
      <c r="E37" s="460"/>
      <c r="F37" s="460"/>
      <c r="G37" s="460"/>
      <c r="H37" s="460"/>
      <c r="I37" s="460"/>
      <c r="J37" s="460"/>
      <c r="K37" s="460"/>
      <c r="L37" s="460"/>
      <c r="M37" s="460"/>
      <c r="N37" s="460"/>
      <c r="O37" s="460"/>
      <c r="P37" s="460"/>
      <c r="Q37" s="460"/>
      <c r="R37" s="460"/>
      <c r="S37" s="460"/>
      <c r="T37" s="461"/>
      <c r="U37" s="204"/>
      <c r="V37" s="204"/>
      <c r="W37" s="204"/>
      <c r="X37" s="204"/>
      <c r="Y37" s="204"/>
      <c r="Z37" s="204"/>
    </row>
    <row r="38" spans="1:26" ht="15.75" thickBot="1">
      <c r="B38" s="285" t="s">
        <v>49</v>
      </c>
      <c r="C38" s="286"/>
      <c r="D38" s="286"/>
      <c r="E38" s="286"/>
      <c r="F38" s="286"/>
      <c r="G38" s="95">
        <f>SUM(G39:G52)</f>
        <v>272871</v>
      </c>
      <c r="H38" s="95"/>
      <c r="I38" s="95">
        <f>SUM(I39:I52)</f>
        <v>19650</v>
      </c>
      <c r="J38" s="95"/>
      <c r="K38" s="95"/>
      <c r="L38" s="95">
        <f>SUM(L39:L52)</f>
        <v>9840</v>
      </c>
      <c r="M38" s="95"/>
      <c r="N38" s="95"/>
      <c r="O38" s="95">
        <f>SUM(O39:O52)</f>
        <v>19650</v>
      </c>
      <c r="P38" s="144"/>
      <c r="Q38" s="95"/>
      <c r="R38" s="95">
        <f>SUM(R39:R52)</f>
        <v>9840</v>
      </c>
      <c r="S38" s="144"/>
      <c r="T38" s="159"/>
      <c r="U38" s="120"/>
      <c r="V38" s="120"/>
      <c r="W38" s="121"/>
      <c r="X38" s="121"/>
      <c r="Y38" s="206"/>
      <c r="Z38" s="206"/>
    </row>
    <row r="39" spans="1:26">
      <c r="A39" s="18"/>
      <c r="B39" s="135" t="s">
        <v>93</v>
      </c>
      <c r="C39" s="18"/>
      <c r="D39" s="18"/>
      <c r="E39" s="18"/>
      <c r="F39" s="18"/>
      <c r="G39" s="119">
        <v>6000</v>
      </c>
      <c r="H39" s="108"/>
      <c r="I39" s="20">
        <v>0</v>
      </c>
      <c r="J39" s="20"/>
      <c r="K39" s="117"/>
      <c r="L39" s="118">
        <v>0</v>
      </c>
      <c r="M39" s="108"/>
      <c r="N39" s="20"/>
      <c r="O39" s="20">
        <f>+I39</f>
        <v>0</v>
      </c>
      <c r="P39" s="20"/>
      <c r="Q39" s="20"/>
      <c r="R39" s="118">
        <v>0</v>
      </c>
      <c r="S39" s="20"/>
      <c r="T39" s="152">
        <f>+R39/G39</f>
        <v>0</v>
      </c>
      <c r="U39" s="120">
        <f>+O39</f>
        <v>0</v>
      </c>
      <c r="V39" s="120">
        <f>+O39-U39</f>
        <v>0</v>
      </c>
      <c r="W39" s="121">
        <f>+R39</f>
        <v>0</v>
      </c>
      <c r="X39" s="121">
        <f>+R39-W39</f>
        <v>0</v>
      </c>
      <c r="Y39" s="206">
        <f t="shared" ref="Y39" si="7">+W39/G39</f>
        <v>0</v>
      </c>
      <c r="Z39" s="206">
        <f t="shared" ref="Z39" si="8">+T39-Y39</f>
        <v>0</v>
      </c>
    </row>
    <row r="40" spans="1:26">
      <c r="A40" s="18"/>
      <c r="B40" s="135" t="s">
        <v>94</v>
      </c>
      <c r="C40" s="18"/>
      <c r="D40" s="18"/>
      <c r="E40" s="18"/>
      <c r="F40" s="18"/>
      <c r="G40" s="119">
        <v>30000</v>
      </c>
      <c r="H40" s="108"/>
      <c r="I40" s="20">
        <v>2228.08</v>
      </c>
      <c r="J40" s="20"/>
      <c r="K40" s="117"/>
      <c r="L40" s="118">
        <v>2228.08</v>
      </c>
      <c r="M40" s="219"/>
      <c r="N40" s="220"/>
      <c r="O40" s="220">
        <f>+I40</f>
        <v>2228.08</v>
      </c>
      <c r="P40" s="220"/>
      <c r="Q40" s="220"/>
      <c r="R40" s="118">
        <v>2228.08</v>
      </c>
      <c r="S40" s="20"/>
      <c r="T40" s="152">
        <f t="shared" ref="T40:T52" si="9">+R40/G40</f>
        <v>7.4269333333333326E-2</v>
      </c>
      <c r="U40" s="120">
        <f t="shared" ref="U40:U52" si="10">+O40</f>
        <v>2228.08</v>
      </c>
      <c r="V40" s="120">
        <f t="shared" ref="V40:V52" si="11">+O40-U40</f>
        <v>0</v>
      </c>
      <c r="W40" s="121">
        <f t="shared" ref="W40:W52" si="12">+R40</f>
        <v>2228.08</v>
      </c>
      <c r="X40" s="121">
        <f t="shared" ref="X40:X52" si="13">+R40-W40</f>
        <v>0</v>
      </c>
      <c r="Y40" s="206">
        <f t="shared" ref="Y40:Y52" si="14">+W40/G40</f>
        <v>7.4269333333333326E-2</v>
      </c>
      <c r="Z40" s="206">
        <f t="shared" ref="Z40:Z52" si="15">+T40-Y40</f>
        <v>0</v>
      </c>
    </row>
    <row r="41" spans="1:26">
      <c r="A41" s="18"/>
      <c r="B41" s="135" t="s">
        <v>95</v>
      </c>
      <c r="C41" s="18"/>
      <c r="D41" s="18"/>
      <c r="E41" s="18"/>
      <c r="F41" s="18"/>
      <c r="G41" s="119">
        <v>10500</v>
      </c>
      <c r="H41" s="108"/>
      <c r="I41" s="20">
        <v>1500</v>
      </c>
      <c r="J41" s="20"/>
      <c r="K41" s="117"/>
      <c r="L41" s="118">
        <v>1500</v>
      </c>
      <c r="M41" s="219"/>
      <c r="N41" s="220"/>
      <c r="O41" s="220">
        <f t="shared" ref="O41:O52" si="16">+I41</f>
        <v>1500</v>
      </c>
      <c r="P41" s="220"/>
      <c r="Q41" s="220"/>
      <c r="R41" s="118">
        <v>1500</v>
      </c>
      <c r="S41" s="20"/>
      <c r="T41" s="152">
        <f t="shared" si="9"/>
        <v>0.14285714285714285</v>
      </c>
      <c r="U41" s="120">
        <f t="shared" si="10"/>
        <v>1500</v>
      </c>
      <c r="V41" s="120">
        <f t="shared" si="11"/>
        <v>0</v>
      </c>
      <c r="W41" s="121">
        <f t="shared" si="12"/>
        <v>1500</v>
      </c>
      <c r="X41" s="121">
        <f t="shared" si="13"/>
        <v>0</v>
      </c>
      <c r="Y41" s="206">
        <f t="shared" si="14"/>
        <v>0.14285714285714285</v>
      </c>
      <c r="Z41" s="206">
        <f t="shared" si="15"/>
        <v>0</v>
      </c>
    </row>
    <row r="42" spans="1:26">
      <c r="A42" s="18"/>
      <c r="B42" s="135" t="s">
        <v>96</v>
      </c>
      <c r="C42" s="18"/>
      <c r="D42" s="18"/>
      <c r="E42" s="18"/>
      <c r="F42" s="18"/>
      <c r="G42" s="119">
        <v>16000</v>
      </c>
      <c r="H42" s="108"/>
      <c r="I42" s="20">
        <v>0</v>
      </c>
      <c r="J42" s="20"/>
      <c r="K42" s="117"/>
      <c r="L42" s="118">
        <v>0</v>
      </c>
      <c r="M42" s="219"/>
      <c r="N42" s="220"/>
      <c r="O42" s="220">
        <f t="shared" si="16"/>
        <v>0</v>
      </c>
      <c r="P42" s="220"/>
      <c r="Q42" s="220"/>
      <c r="R42" s="118">
        <v>0</v>
      </c>
      <c r="S42" s="20"/>
      <c r="T42" s="152">
        <f t="shared" si="9"/>
        <v>0</v>
      </c>
      <c r="U42" s="120">
        <f t="shared" si="10"/>
        <v>0</v>
      </c>
      <c r="V42" s="120">
        <f t="shared" si="11"/>
        <v>0</v>
      </c>
      <c r="W42" s="121">
        <f t="shared" si="12"/>
        <v>0</v>
      </c>
      <c r="X42" s="121">
        <f t="shared" si="13"/>
        <v>0</v>
      </c>
      <c r="Y42" s="206">
        <f t="shared" si="14"/>
        <v>0</v>
      </c>
      <c r="Z42" s="206">
        <f t="shared" si="15"/>
        <v>0</v>
      </c>
    </row>
    <row r="43" spans="1:26">
      <c r="A43" s="18"/>
      <c r="B43" s="135" t="s">
        <v>97</v>
      </c>
      <c r="C43" s="18"/>
      <c r="D43" s="18"/>
      <c r="E43" s="18"/>
      <c r="F43" s="18"/>
      <c r="G43" s="119">
        <v>92994</v>
      </c>
      <c r="H43" s="108"/>
      <c r="I43" s="20">
        <v>6908</v>
      </c>
      <c r="J43" s="20"/>
      <c r="K43" s="117"/>
      <c r="L43" s="118">
        <v>6098</v>
      </c>
      <c r="M43" s="219"/>
      <c r="N43" s="220"/>
      <c r="O43" s="220">
        <f t="shared" si="16"/>
        <v>6908</v>
      </c>
      <c r="P43" s="220"/>
      <c r="Q43" s="220"/>
      <c r="R43" s="118">
        <v>6098</v>
      </c>
      <c r="S43" s="20"/>
      <c r="T43" s="152">
        <f t="shared" si="9"/>
        <v>6.5574123061702905E-2</v>
      </c>
      <c r="U43" s="120">
        <f t="shared" si="10"/>
        <v>6908</v>
      </c>
      <c r="V43" s="120">
        <f t="shared" si="11"/>
        <v>0</v>
      </c>
      <c r="W43" s="121">
        <f t="shared" si="12"/>
        <v>6098</v>
      </c>
      <c r="X43" s="121">
        <f t="shared" si="13"/>
        <v>0</v>
      </c>
      <c r="Y43" s="206">
        <f t="shared" si="14"/>
        <v>6.5574123061702905E-2</v>
      </c>
      <c r="Z43" s="206">
        <f t="shared" si="15"/>
        <v>0</v>
      </c>
    </row>
    <row r="44" spans="1:26">
      <c r="A44" s="18"/>
      <c r="B44" s="135" t="s">
        <v>98</v>
      </c>
      <c r="C44" s="18"/>
      <c r="D44" s="18"/>
      <c r="E44" s="18"/>
      <c r="F44" s="18"/>
      <c r="G44" s="119">
        <v>5000</v>
      </c>
      <c r="H44" s="108"/>
      <c r="I44" s="20">
        <v>5000</v>
      </c>
      <c r="J44" s="20"/>
      <c r="K44" s="117"/>
      <c r="L44" s="118">
        <v>0</v>
      </c>
      <c r="M44" s="219"/>
      <c r="N44" s="221"/>
      <c r="O44" s="220">
        <f t="shared" si="16"/>
        <v>5000</v>
      </c>
      <c r="P44" s="220"/>
      <c r="Q44" s="220"/>
      <c r="R44" s="118">
        <v>0</v>
      </c>
      <c r="S44" s="20"/>
      <c r="T44" s="152">
        <f t="shared" si="9"/>
        <v>0</v>
      </c>
      <c r="U44" s="120">
        <f t="shared" si="10"/>
        <v>5000</v>
      </c>
      <c r="V44" s="120">
        <f t="shared" si="11"/>
        <v>0</v>
      </c>
      <c r="W44" s="121">
        <f t="shared" si="12"/>
        <v>0</v>
      </c>
      <c r="X44" s="121">
        <f t="shared" si="13"/>
        <v>0</v>
      </c>
      <c r="Y44" s="206">
        <f t="shared" si="14"/>
        <v>0</v>
      </c>
      <c r="Z44" s="206">
        <f t="shared" si="15"/>
        <v>0</v>
      </c>
    </row>
    <row r="45" spans="1:26">
      <c r="A45" s="18"/>
      <c r="B45" s="135" t="s">
        <v>99</v>
      </c>
      <c r="C45" s="18"/>
      <c r="D45" s="18"/>
      <c r="E45" s="18"/>
      <c r="F45" s="18"/>
      <c r="G45" s="119">
        <v>14000</v>
      </c>
      <c r="H45" s="108"/>
      <c r="I45" s="20">
        <v>2000</v>
      </c>
      <c r="J45" s="20"/>
      <c r="K45" s="117"/>
      <c r="L45" s="118">
        <v>0</v>
      </c>
      <c r="M45" s="219"/>
      <c r="N45" s="221"/>
      <c r="O45" s="220">
        <f t="shared" si="16"/>
        <v>2000</v>
      </c>
      <c r="P45" s="220"/>
      <c r="Q45" s="220"/>
      <c r="R45" s="118">
        <v>0</v>
      </c>
      <c r="S45" s="20"/>
      <c r="T45" s="152">
        <f t="shared" si="9"/>
        <v>0</v>
      </c>
      <c r="U45" s="120">
        <f t="shared" si="10"/>
        <v>2000</v>
      </c>
      <c r="V45" s="120">
        <f t="shared" si="11"/>
        <v>0</v>
      </c>
      <c r="W45" s="121">
        <f t="shared" si="12"/>
        <v>0</v>
      </c>
      <c r="X45" s="121">
        <f t="shared" si="13"/>
        <v>0</v>
      </c>
      <c r="Y45" s="206">
        <f t="shared" si="14"/>
        <v>0</v>
      </c>
      <c r="Z45" s="206">
        <f t="shared" si="15"/>
        <v>0</v>
      </c>
    </row>
    <row r="46" spans="1:26">
      <c r="A46" s="18"/>
      <c r="B46" s="135" t="s">
        <v>100</v>
      </c>
      <c r="C46" s="18"/>
      <c r="D46" s="18"/>
      <c r="E46" s="18"/>
      <c r="F46" s="18"/>
      <c r="G46" s="119">
        <v>10000</v>
      </c>
      <c r="H46" s="108"/>
      <c r="I46" s="20">
        <v>0</v>
      </c>
      <c r="J46" s="20"/>
      <c r="K46" s="117"/>
      <c r="L46" s="118">
        <v>0</v>
      </c>
      <c r="M46" s="219"/>
      <c r="N46" s="221"/>
      <c r="O46" s="220">
        <f t="shared" si="16"/>
        <v>0</v>
      </c>
      <c r="P46" s="220"/>
      <c r="Q46" s="220"/>
      <c r="R46" s="118">
        <v>0</v>
      </c>
      <c r="S46" s="20"/>
      <c r="T46" s="152">
        <f t="shared" si="9"/>
        <v>0</v>
      </c>
      <c r="U46" s="120">
        <f t="shared" si="10"/>
        <v>0</v>
      </c>
      <c r="V46" s="120">
        <f t="shared" si="11"/>
        <v>0</v>
      </c>
      <c r="W46" s="121">
        <f t="shared" si="12"/>
        <v>0</v>
      </c>
      <c r="X46" s="121">
        <f t="shared" si="13"/>
        <v>0</v>
      </c>
      <c r="Y46" s="206">
        <f t="shared" si="14"/>
        <v>0</v>
      </c>
      <c r="Z46" s="206">
        <f t="shared" si="15"/>
        <v>0</v>
      </c>
    </row>
    <row r="47" spans="1:26">
      <c r="A47" s="18"/>
      <c r="B47" s="135" t="s">
        <v>101</v>
      </c>
      <c r="C47" s="18"/>
      <c r="D47" s="18"/>
      <c r="E47" s="18"/>
      <c r="F47" s="18"/>
      <c r="G47" s="119">
        <v>12000</v>
      </c>
      <c r="H47" s="108"/>
      <c r="I47" s="20">
        <v>0</v>
      </c>
      <c r="J47" s="20"/>
      <c r="K47" s="117"/>
      <c r="L47" s="118">
        <v>0</v>
      </c>
      <c r="M47" s="219"/>
      <c r="N47" s="221"/>
      <c r="O47" s="220">
        <f t="shared" si="16"/>
        <v>0</v>
      </c>
      <c r="P47" s="220"/>
      <c r="Q47" s="220"/>
      <c r="R47" s="118">
        <v>0</v>
      </c>
      <c r="S47" s="20"/>
      <c r="T47" s="152">
        <f t="shared" si="9"/>
        <v>0</v>
      </c>
      <c r="U47" s="120">
        <f t="shared" si="10"/>
        <v>0</v>
      </c>
      <c r="V47" s="120">
        <f t="shared" si="11"/>
        <v>0</v>
      </c>
      <c r="W47" s="121">
        <f t="shared" si="12"/>
        <v>0</v>
      </c>
      <c r="X47" s="121">
        <f t="shared" si="13"/>
        <v>0</v>
      </c>
      <c r="Y47" s="206">
        <f t="shared" si="14"/>
        <v>0</v>
      </c>
      <c r="Z47" s="206">
        <f t="shared" si="15"/>
        <v>0</v>
      </c>
    </row>
    <row r="48" spans="1:26">
      <c r="A48" s="18"/>
      <c r="B48" s="135" t="s">
        <v>102</v>
      </c>
      <c r="C48" s="18"/>
      <c r="D48" s="18"/>
      <c r="E48" s="18"/>
      <c r="F48" s="18"/>
      <c r="G48" s="119">
        <v>13000</v>
      </c>
      <c r="H48" s="108"/>
      <c r="I48" s="20">
        <v>0</v>
      </c>
      <c r="J48" s="20"/>
      <c r="K48" s="117"/>
      <c r="L48" s="118">
        <v>0</v>
      </c>
      <c r="M48" s="219"/>
      <c r="N48" s="222"/>
      <c r="O48" s="220">
        <f t="shared" si="16"/>
        <v>0</v>
      </c>
      <c r="P48" s="220"/>
      <c r="Q48" s="220"/>
      <c r="R48" s="118">
        <v>0</v>
      </c>
      <c r="S48" s="20"/>
      <c r="T48" s="152">
        <f t="shared" si="9"/>
        <v>0</v>
      </c>
      <c r="U48" s="120">
        <f t="shared" si="10"/>
        <v>0</v>
      </c>
      <c r="V48" s="120">
        <f t="shared" si="11"/>
        <v>0</v>
      </c>
      <c r="W48" s="121">
        <f t="shared" si="12"/>
        <v>0</v>
      </c>
      <c r="X48" s="121">
        <f t="shared" si="13"/>
        <v>0</v>
      </c>
      <c r="Y48" s="206">
        <f t="shared" si="14"/>
        <v>0</v>
      </c>
      <c r="Z48" s="206">
        <f t="shared" si="15"/>
        <v>0</v>
      </c>
    </row>
    <row r="49" spans="1:26">
      <c r="A49" s="18"/>
      <c r="B49" s="135" t="s">
        <v>103</v>
      </c>
      <c r="C49" s="18"/>
      <c r="D49" s="18"/>
      <c r="E49" s="18"/>
      <c r="F49" s="18"/>
      <c r="G49" s="119">
        <v>38377</v>
      </c>
      <c r="H49" s="108"/>
      <c r="I49" s="20">
        <v>0</v>
      </c>
      <c r="J49" s="20"/>
      <c r="K49" s="117"/>
      <c r="L49" s="118">
        <v>0</v>
      </c>
      <c r="M49" s="219"/>
      <c r="N49" s="220"/>
      <c r="O49" s="220">
        <f t="shared" si="16"/>
        <v>0</v>
      </c>
      <c r="P49" s="220"/>
      <c r="Q49" s="220"/>
      <c r="R49" s="118">
        <v>0</v>
      </c>
      <c r="S49" s="20"/>
      <c r="T49" s="152">
        <f t="shared" si="9"/>
        <v>0</v>
      </c>
      <c r="U49" s="120">
        <f t="shared" si="10"/>
        <v>0</v>
      </c>
      <c r="V49" s="120">
        <f t="shared" si="11"/>
        <v>0</v>
      </c>
      <c r="W49" s="121">
        <f t="shared" si="12"/>
        <v>0</v>
      </c>
      <c r="X49" s="121">
        <f t="shared" si="13"/>
        <v>0</v>
      </c>
      <c r="Y49" s="206">
        <f t="shared" si="14"/>
        <v>0</v>
      </c>
      <c r="Z49" s="206">
        <f t="shared" si="15"/>
        <v>0</v>
      </c>
    </row>
    <row r="50" spans="1:26">
      <c r="A50" s="18"/>
      <c r="B50" s="135" t="s">
        <v>104</v>
      </c>
      <c r="C50" s="18"/>
      <c r="D50" s="18"/>
      <c r="E50" s="18"/>
      <c r="F50" s="18"/>
      <c r="G50" s="119">
        <v>14000</v>
      </c>
      <c r="H50" s="108"/>
      <c r="I50" s="20">
        <v>0</v>
      </c>
      <c r="J50" s="20"/>
      <c r="K50" s="117"/>
      <c r="L50" s="118">
        <v>0</v>
      </c>
      <c r="M50" s="219"/>
      <c r="N50" s="220"/>
      <c r="O50" s="220">
        <f t="shared" si="16"/>
        <v>0</v>
      </c>
      <c r="P50" s="220"/>
      <c r="Q50" s="220"/>
      <c r="R50" s="118">
        <v>0</v>
      </c>
      <c r="S50" s="20"/>
      <c r="T50" s="152">
        <f t="shared" si="9"/>
        <v>0</v>
      </c>
      <c r="U50" s="120">
        <f t="shared" si="10"/>
        <v>0</v>
      </c>
      <c r="V50" s="120">
        <f t="shared" si="11"/>
        <v>0</v>
      </c>
      <c r="W50" s="121">
        <f t="shared" si="12"/>
        <v>0</v>
      </c>
      <c r="X50" s="121">
        <f t="shared" si="13"/>
        <v>0</v>
      </c>
      <c r="Y50" s="206">
        <f t="shared" si="14"/>
        <v>0</v>
      </c>
      <c r="Z50" s="206">
        <f t="shared" si="15"/>
        <v>0</v>
      </c>
    </row>
    <row r="51" spans="1:26" ht="16.5" customHeight="1">
      <c r="A51" s="18"/>
      <c r="B51" s="135" t="s">
        <v>105</v>
      </c>
      <c r="C51" s="18"/>
      <c r="D51" s="18"/>
      <c r="E51" s="18"/>
      <c r="F51" s="18"/>
      <c r="G51" s="119">
        <v>1000</v>
      </c>
      <c r="H51" s="108"/>
      <c r="I51" s="20">
        <v>13.92</v>
      </c>
      <c r="J51" s="20"/>
      <c r="K51" s="117"/>
      <c r="L51" s="116">
        <v>13.92</v>
      </c>
      <c r="M51" s="220"/>
      <c r="N51" s="220"/>
      <c r="O51" s="220">
        <f t="shared" si="16"/>
        <v>13.92</v>
      </c>
      <c r="P51" s="220"/>
      <c r="Q51" s="220"/>
      <c r="R51" s="119">
        <v>13.92</v>
      </c>
      <c r="S51" s="108"/>
      <c r="T51" s="152">
        <f t="shared" si="9"/>
        <v>1.392E-2</v>
      </c>
      <c r="U51" s="120">
        <f t="shared" si="10"/>
        <v>13.92</v>
      </c>
      <c r="V51" s="120">
        <f t="shared" si="11"/>
        <v>0</v>
      </c>
      <c r="W51" s="121">
        <f t="shared" si="12"/>
        <v>13.92</v>
      </c>
      <c r="X51" s="121">
        <f t="shared" si="13"/>
        <v>0</v>
      </c>
      <c r="Y51" s="206">
        <f t="shared" si="14"/>
        <v>1.392E-2</v>
      </c>
      <c r="Z51" s="206">
        <f t="shared" si="15"/>
        <v>0</v>
      </c>
    </row>
    <row r="52" spans="1:26" ht="15.75" thickBot="1">
      <c r="A52" s="18"/>
      <c r="B52" s="136" t="s">
        <v>106</v>
      </c>
      <c r="C52" s="3"/>
      <c r="D52" s="3"/>
      <c r="E52" s="3"/>
      <c r="F52" s="3"/>
      <c r="G52" s="127">
        <v>10000</v>
      </c>
      <c r="H52" s="137"/>
      <c r="I52" s="138">
        <v>2000</v>
      </c>
      <c r="J52" s="138"/>
      <c r="K52" s="126"/>
      <c r="L52" s="139">
        <v>0</v>
      </c>
      <c r="M52" s="223"/>
      <c r="N52" s="223"/>
      <c r="O52" s="220">
        <f t="shared" si="16"/>
        <v>2000</v>
      </c>
      <c r="P52" s="223"/>
      <c r="Q52" s="223"/>
      <c r="R52" s="127">
        <v>0</v>
      </c>
      <c r="S52" s="137"/>
      <c r="T52" s="152">
        <f t="shared" si="9"/>
        <v>0</v>
      </c>
      <c r="U52" s="120">
        <f t="shared" si="10"/>
        <v>2000</v>
      </c>
      <c r="V52" s="120">
        <f t="shared" si="11"/>
        <v>0</v>
      </c>
      <c r="W52" s="121">
        <f t="shared" si="12"/>
        <v>0</v>
      </c>
      <c r="X52" s="121">
        <f t="shared" si="13"/>
        <v>0</v>
      </c>
      <c r="Y52" s="206">
        <f t="shared" si="14"/>
        <v>0</v>
      </c>
      <c r="Z52" s="206">
        <f t="shared" si="15"/>
        <v>0</v>
      </c>
    </row>
    <row r="53" spans="1:26" s="157" customFormat="1" ht="15.75" thickBot="1">
      <c r="B53" s="287" t="s">
        <v>51</v>
      </c>
      <c r="C53" s="288"/>
      <c r="D53" s="288"/>
      <c r="E53" s="288"/>
      <c r="F53" s="288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144"/>
      <c r="T53" s="158"/>
    </row>
    <row r="54" spans="1:26">
      <c r="A54" s="18"/>
      <c r="B54" s="289"/>
      <c r="C54" s="290"/>
      <c r="D54" s="290"/>
      <c r="E54" s="290"/>
      <c r="F54" s="291"/>
      <c r="G54" s="93"/>
      <c r="H54" s="20"/>
      <c r="I54" s="20"/>
      <c r="J54" s="20"/>
      <c r="K54" s="117"/>
      <c r="L54" s="108"/>
      <c r="M54" s="20"/>
      <c r="N54" s="20"/>
      <c r="O54" s="20"/>
      <c r="P54" s="20"/>
      <c r="Q54" s="20"/>
      <c r="R54" s="20"/>
      <c r="S54" s="20"/>
      <c r="T54" s="152"/>
    </row>
    <row r="55" spans="1:26" ht="15.75" thickBot="1">
      <c r="A55" s="18"/>
      <c r="B55" s="289"/>
      <c r="C55" s="290"/>
      <c r="D55" s="290"/>
      <c r="E55" s="290"/>
      <c r="F55" s="291"/>
      <c r="G55" s="93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152"/>
    </row>
    <row r="56" spans="1:26" ht="15.75" thickBot="1">
      <c r="A56" s="18"/>
      <c r="B56" s="133" t="s">
        <v>89</v>
      </c>
      <c r="C56" s="132"/>
      <c r="D56" s="132"/>
      <c r="E56" s="132"/>
      <c r="F56" s="132"/>
      <c r="G56" s="161">
        <f>SUM(G57:G59)</f>
        <v>287129</v>
      </c>
      <c r="H56" s="162"/>
      <c r="I56" s="163">
        <f>SUM(I57:I59)</f>
        <v>19433</v>
      </c>
      <c r="J56" s="164"/>
      <c r="K56" s="164"/>
      <c r="L56" s="163">
        <f>SUM(L57:L59)</f>
        <v>13124.32</v>
      </c>
      <c r="M56" s="164"/>
      <c r="N56" s="164"/>
      <c r="O56" s="163">
        <f>SUM(O57:O59)</f>
        <v>19433</v>
      </c>
      <c r="P56" s="164"/>
      <c r="Q56" s="164"/>
      <c r="R56" s="163">
        <f>SUM(R57:R59)</f>
        <v>13124.32</v>
      </c>
      <c r="S56" s="165"/>
      <c r="T56" s="160"/>
    </row>
    <row r="57" spans="1:26">
      <c r="A57" s="18"/>
      <c r="B57" s="86" t="s">
        <v>90</v>
      </c>
      <c r="F57" s="18"/>
      <c r="G57" s="119">
        <v>233196</v>
      </c>
      <c r="H57" s="108"/>
      <c r="I57" s="20">
        <v>19433</v>
      </c>
      <c r="J57" s="20"/>
      <c r="K57" s="20"/>
      <c r="L57" s="118">
        <v>13124.32</v>
      </c>
      <c r="M57" s="20"/>
      <c r="N57" s="20"/>
      <c r="O57" s="20">
        <v>19433</v>
      </c>
      <c r="P57" s="20"/>
      <c r="Q57" s="20"/>
      <c r="R57" s="118">
        <v>13124.32</v>
      </c>
      <c r="S57" s="20"/>
      <c r="T57" s="152">
        <f t="shared" ref="T57:T59" si="17">+R57/G57</f>
        <v>5.6280210638261378E-2</v>
      </c>
      <c r="U57" s="120">
        <f t="shared" ref="U57:U59" si="18">+O57</f>
        <v>19433</v>
      </c>
      <c r="V57" s="120">
        <f t="shared" ref="V57:V59" si="19">+O57-U57</f>
        <v>0</v>
      </c>
      <c r="W57" s="121">
        <f t="shared" ref="W57:W59" si="20">+R57</f>
        <v>13124.32</v>
      </c>
      <c r="X57" s="121">
        <f t="shared" ref="X57:X59" si="21">+R57-W57</f>
        <v>0</v>
      </c>
      <c r="Y57" s="206">
        <f t="shared" ref="Y57:Y59" si="22">+W57/G57</f>
        <v>5.6280210638261378E-2</v>
      </c>
      <c r="Z57" s="206">
        <f t="shared" ref="Z57:Z59" si="23">+T57-Y57</f>
        <v>0</v>
      </c>
    </row>
    <row r="58" spans="1:26">
      <c r="A58" s="18"/>
      <c r="B58" s="86" t="s">
        <v>91</v>
      </c>
      <c r="F58" s="18"/>
      <c r="G58" s="119">
        <v>19433</v>
      </c>
      <c r="H58" s="108"/>
      <c r="I58" s="20"/>
      <c r="J58" s="20"/>
      <c r="K58" s="117"/>
      <c r="L58" s="118"/>
      <c r="M58" s="108"/>
      <c r="N58" s="20"/>
      <c r="O58" s="20"/>
      <c r="P58" s="20"/>
      <c r="Q58" s="20"/>
      <c r="R58" s="118">
        <v>0</v>
      </c>
      <c r="S58" s="20"/>
      <c r="T58" s="152">
        <f t="shared" si="17"/>
        <v>0</v>
      </c>
      <c r="U58" s="120">
        <f t="shared" si="18"/>
        <v>0</v>
      </c>
      <c r="V58" s="120">
        <f t="shared" si="19"/>
        <v>0</v>
      </c>
      <c r="W58" s="121">
        <f t="shared" si="20"/>
        <v>0</v>
      </c>
      <c r="X58" s="121">
        <f t="shared" si="21"/>
        <v>0</v>
      </c>
      <c r="Y58" s="206">
        <f t="shared" si="22"/>
        <v>0</v>
      </c>
      <c r="Z58" s="206">
        <f t="shared" si="23"/>
        <v>0</v>
      </c>
    </row>
    <row r="59" spans="1:26" ht="15.75" customHeight="1" thickBot="1">
      <c r="A59" s="18"/>
      <c r="B59" s="86" t="s">
        <v>92</v>
      </c>
      <c r="F59" s="18"/>
      <c r="G59" s="119">
        <v>34500</v>
      </c>
      <c r="H59" s="108"/>
      <c r="I59" s="20"/>
      <c r="J59" s="20"/>
      <c r="K59" s="117"/>
      <c r="L59" s="118"/>
      <c r="M59" s="108"/>
      <c r="N59" s="20"/>
      <c r="O59" s="20"/>
      <c r="P59" s="20"/>
      <c r="Q59" s="20"/>
      <c r="R59" s="118">
        <v>0</v>
      </c>
      <c r="S59" s="20"/>
      <c r="T59" s="152">
        <f t="shared" si="17"/>
        <v>0</v>
      </c>
      <c r="U59" s="120">
        <f t="shared" si="18"/>
        <v>0</v>
      </c>
      <c r="V59" s="120">
        <f t="shared" si="19"/>
        <v>0</v>
      </c>
      <c r="W59" s="121">
        <f t="shared" si="20"/>
        <v>0</v>
      </c>
      <c r="X59" s="121">
        <f t="shared" si="21"/>
        <v>0</v>
      </c>
      <c r="Y59" s="206">
        <f t="shared" si="22"/>
        <v>0</v>
      </c>
      <c r="Z59" s="206">
        <f t="shared" si="23"/>
        <v>0</v>
      </c>
    </row>
    <row r="60" spans="1:26" ht="15.75" thickBot="1">
      <c r="A60" s="18"/>
      <c r="B60" s="292" t="s">
        <v>22</v>
      </c>
      <c r="C60" s="293"/>
      <c r="D60" s="293"/>
      <c r="E60" s="293"/>
      <c r="F60" s="294"/>
      <c r="G60" s="89">
        <f>+G38+G56+G53</f>
        <v>560000</v>
      </c>
      <c r="H60" s="21"/>
      <c r="I60" s="21">
        <f>+I38+I53+I56</f>
        <v>39083</v>
      </c>
      <c r="J60" s="21"/>
      <c r="K60" s="21"/>
      <c r="L60" s="21">
        <f>+L38+L53+L56</f>
        <v>22964.32</v>
      </c>
      <c r="M60" s="21"/>
      <c r="N60" s="21"/>
      <c r="O60" s="21">
        <f>+O38+O53+O56</f>
        <v>39083</v>
      </c>
      <c r="P60" s="21"/>
      <c r="Q60" s="21"/>
      <c r="R60" s="21">
        <f>+R38+R53+R56</f>
        <v>22964.32</v>
      </c>
      <c r="S60" s="22"/>
      <c r="T60" s="153"/>
      <c r="U60" s="25"/>
    </row>
    <row r="61" spans="1:26" ht="15.75" thickBot="1">
      <c r="A61" s="18"/>
      <c r="C61" s="23"/>
      <c r="H61" s="24"/>
      <c r="K61" s="24"/>
      <c r="M61" s="24"/>
      <c r="T61" s="24"/>
    </row>
    <row r="62" spans="1:26" ht="15.75" thickBot="1">
      <c r="A62" s="18"/>
      <c r="B62" s="295" t="s">
        <v>31</v>
      </c>
      <c r="C62" s="296"/>
      <c r="D62" s="296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7"/>
    </row>
    <row r="63" spans="1:26" ht="15.75" thickBot="1">
      <c r="A63" s="18"/>
      <c r="B63" s="298"/>
      <c r="C63" s="299"/>
      <c r="D63" s="301" t="s">
        <v>16</v>
      </c>
      <c r="E63" s="302"/>
      <c r="F63" s="302"/>
      <c r="G63" s="302"/>
      <c r="H63" s="303"/>
      <c r="I63" s="301" t="s">
        <v>32</v>
      </c>
      <c r="J63" s="302"/>
      <c r="K63" s="302"/>
      <c r="L63" s="302"/>
      <c r="M63" s="302"/>
      <c r="N63" s="303"/>
      <c r="O63" s="301" t="s">
        <v>18</v>
      </c>
      <c r="P63" s="302"/>
      <c r="Q63" s="302"/>
      <c r="R63" s="302"/>
      <c r="S63" s="302"/>
      <c r="T63" s="26"/>
    </row>
    <row r="64" spans="1:26" ht="15.75" thickBot="1">
      <c r="B64" s="258"/>
      <c r="C64" s="300"/>
      <c r="D64" s="304" t="s">
        <v>27</v>
      </c>
      <c r="E64" s="305"/>
      <c r="F64" s="305" t="s">
        <v>28</v>
      </c>
      <c r="G64" s="305"/>
      <c r="H64" s="188"/>
      <c r="I64" s="304" t="s">
        <v>27</v>
      </c>
      <c r="J64" s="305"/>
      <c r="K64" s="305" t="s">
        <v>28</v>
      </c>
      <c r="L64" s="305"/>
      <c r="M64" s="306" t="s">
        <v>29</v>
      </c>
      <c r="N64" s="307"/>
      <c r="O64" s="304" t="s">
        <v>27</v>
      </c>
      <c r="P64" s="305"/>
      <c r="Q64" s="305" t="s">
        <v>28</v>
      </c>
      <c r="R64" s="305"/>
      <c r="S64" s="306" t="s">
        <v>29</v>
      </c>
      <c r="T64" s="307"/>
    </row>
    <row r="65" spans="1:20">
      <c r="B65" s="273" t="s">
        <v>33</v>
      </c>
      <c r="C65" s="274"/>
      <c r="D65" s="275"/>
      <c r="E65" s="276"/>
      <c r="F65" s="277">
        <f>+G38</f>
        <v>272871</v>
      </c>
      <c r="G65" s="277"/>
      <c r="H65" s="184"/>
      <c r="I65" s="275"/>
      <c r="J65" s="276"/>
      <c r="K65" s="276">
        <f>+L38</f>
        <v>9840</v>
      </c>
      <c r="L65" s="276"/>
      <c r="M65" s="276"/>
      <c r="N65" s="278"/>
      <c r="O65" s="275"/>
      <c r="P65" s="276"/>
      <c r="Q65" s="279">
        <f>+R38</f>
        <v>9840</v>
      </c>
      <c r="R65" s="279"/>
      <c r="S65" s="276"/>
      <c r="T65" s="278"/>
    </row>
    <row r="66" spans="1:20" ht="15" customHeight="1" thickBot="1">
      <c r="B66" s="280" t="s">
        <v>34</v>
      </c>
      <c r="C66" s="281"/>
      <c r="D66" s="239"/>
      <c r="E66" s="237"/>
      <c r="F66" s="237">
        <f>+G56</f>
        <v>287129</v>
      </c>
      <c r="G66" s="237"/>
      <c r="H66" s="185"/>
      <c r="I66" s="239"/>
      <c r="J66" s="237"/>
      <c r="K66" s="237">
        <f>+L56</f>
        <v>13124.32</v>
      </c>
      <c r="L66" s="237"/>
      <c r="M66" s="237"/>
      <c r="N66" s="238"/>
      <c r="O66" s="239"/>
      <c r="P66" s="237"/>
      <c r="Q66" s="237">
        <f>+R56</f>
        <v>13124.32</v>
      </c>
      <c r="R66" s="237"/>
      <c r="S66" s="237"/>
      <c r="T66" s="238"/>
    </row>
    <row r="67" spans="1:20" ht="15.75" customHeight="1" thickBot="1">
      <c r="B67" s="27" t="s">
        <v>22</v>
      </c>
      <c r="C67" s="28"/>
      <c r="D67" s="240"/>
      <c r="E67" s="241"/>
      <c r="F67" s="242">
        <f>SUM(F65:G66)</f>
        <v>560000</v>
      </c>
      <c r="G67" s="242"/>
      <c r="H67" s="189"/>
      <c r="I67" s="240"/>
      <c r="J67" s="241"/>
      <c r="K67" s="241">
        <f>SUM(K65:L66)</f>
        <v>22964.32</v>
      </c>
      <c r="L67" s="241"/>
      <c r="M67" s="241"/>
      <c r="N67" s="243"/>
      <c r="O67" s="240"/>
      <c r="P67" s="241"/>
      <c r="Q67" s="242">
        <f>SUM(Q65:R66)</f>
        <v>22964.32</v>
      </c>
      <c r="R67" s="242"/>
      <c r="S67" s="241"/>
      <c r="T67" s="243"/>
    </row>
    <row r="68" spans="1:20" ht="30" customHeight="1">
      <c r="A68" s="18"/>
      <c r="B68" s="14"/>
      <c r="C68" s="14"/>
      <c r="D68" s="14"/>
      <c r="E68" s="14"/>
      <c r="F68" s="29"/>
      <c r="G68" s="29"/>
      <c r="H68" s="30"/>
      <c r="I68" s="29"/>
      <c r="J68" s="29"/>
      <c r="K68" s="29"/>
      <c r="L68" s="30"/>
      <c r="M68" s="29"/>
      <c r="N68" s="30"/>
      <c r="O68" s="30"/>
      <c r="P68" s="29"/>
      <c r="Q68" s="18"/>
      <c r="R68" s="18"/>
      <c r="S68" s="18"/>
      <c r="T68" s="18"/>
    </row>
    <row r="69" spans="1:20" ht="30" customHeight="1" thickBot="1">
      <c r="A69" s="112"/>
      <c r="B69" s="14"/>
      <c r="C69" s="14"/>
      <c r="D69" s="14"/>
      <c r="E69" s="14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18"/>
      <c r="R69" s="18"/>
      <c r="S69" s="18"/>
      <c r="T69" s="18"/>
    </row>
    <row r="70" spans="1:20" ht="15.75" thickBot="1">
      <c r="A70" s="18"/>
      <c r="B70" s="256" t="s">
        <v>35</v>
      </c>
      <c r="C70" s="257"/>
      <c r="D70" s="257"/>
      <c r="E70" s="258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252"/>
      <c r="S70" s="252"/>
      <c r="T70" s="252"/>
    </row>
    <row r="71" spans="1:20">
      <c r="A71" s="18"/>
      <c r="B71" s="259"/>
      <c r="C71" s="260"/>
      <c r="D71" s="260"/>
      <c r="E71" s="260"/>
      <c r="F71" s="260"/>
      <c r="G71" s="260"/>
      <c r="H71" s="260"/>
      <c r="I71" s="260"/>
      <c r="J71" s="260"/>
      <c r="K71" s="260"/>
      <c r="L71" s="260"/>
      <c r="M71" s="260"/>
      <c r="N71" s="260"/>
      <c r="O71" s="260"/>
      <c r="P71" s="260"/>
      <c r="Q71" s="260"/>
      <c r="R71" s="260"/>
      <c r="S71" s="260"/>
      <c r="T71" s="261"/>
    </row>
    <row r="72" spans="1:20">
      <c r="A72" s="18"/>
      <c r="B72" s="262"/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4"/>
    </row>
    <row r="73" spans="1:20">
      <c r="B73" s="262"/>
      <c r="C73" s="263"/>
      <c r="D73" s="263"/>
      <c r="E73" s="263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4"/>
    </row>
    <row r="74" spans="1:20">
      <c r="B74" s="262"/>
      <c r="C74" s="263"/>
      <c r="D74" s="263"/>
      <c r="E74" s="263"/>
      <c r="F74" s="263"/>
      <c r="G74" s="263"/>
      <c r="H74" s="263"/>
      <c r="I74" s="263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4"/>
    </row>
    <row r="75" spans="1:20">
      <c r="B75" s="262"/>
      <c r="C75" s="263"/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4"/>
    </row>
    <row r="76" spans="1:20">
      <c r="B76" s="262"/>
      <c r="C76" s="263"/>
      <c r="D76" s="263"/>
      <c r="E76" s="263"/>
      <c r="F76" s="263"/>
      <c r="G76" s="263"/>
      <c r="H76" s="263"/>
      <c r="I76" s="263"/>
      <c r="J76" s="263"/>
      <c r="K76" s="263"/>
      <c r="L76" s="263"/>
      <c r="M76" s="263"/>
      <c r="N76" s="263"/>
      <c r="O76" s="263"/>
      <c r="P76" s="263"/>
      <c r="Q76" s="263"/>
      <c r="R76" s="263"/>
      <c r="S76" s="263"/>
      <c r="T76" s="264"/>
    </row>
    <row r="77" spans="1:20" ht="15.75" thickBot="1">
      <c r="B77" s="265"/>
      <c r="C77" s="266"/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6"/>
      <c r="O77" s="266"/>
      <c r="P77" s="266"/>
      <c r="Q77" s="266"/>
      <c r="R77" s="266"/>
      <c r="S77" s="266"/>
      <c r="T77" s="267"/>
    </row>
    <row r="78" spans="1:20">
      <c r="B78" s="18"/>
    </row>
    <row r="79" spans="1:20">
      <c r="B79" s="32"/>
      <c r="C79" s="32"/>
      <c r="D79" s="32"/>
      <c r="E79" s="32"/>
      <c r="F79" s="32"/>
      <c r="H79" s="32"/>
      <c r="I79" s="248" t="s">
        <v>36</v>
      </c>
      <c r="J79" s="248"/>
      <c r="K79" s="248"/>
      <c r="L79" s="248"/>
      <c r="M79" s="248"/>
      <c r="N79" s="248"/>
      <c r="Q79" s="248" t="s">
        <v>37</v>
      </c>
      <c r="R79" s="248"/>
      <c r="S79" s="248"/>
      <c r="T79" s="248"/>
    </row>
    <row r="80" spans="1:20">
      <c r="B80" s="268" t="s">
        <v>38</v>
      </c>
      <c r="C80" s="268"/>
      <c r="D80" s="268"/>
      <c r="E80" s="268"/>
      <c r="F80" s="268"/>
      <c r="G80" s="268"/>
      <c r="H80" s="33"/>
      <c r="I80" s="269"/>
      <c r="J80" s="269"/>
      <c r="K80" s="269"/>
      <c r="L80" s="269"/>
      <c r="M80" s="269"/>
      <c r="N80" s="269"/>
      <c r="O80" s="33"/>
      <c r="P80" s="33"/>
      <c r="Q80" s="271" t="s">
        <v>1</v>
      </c>
      <c r="R80" s="271"/>
      <c r="S80" s="271"/>
      <c r="T80" s="271"/>
    </row>
    <row r="81" spans="2:20">
      <c r="B81" s="268"/>
      <c r="C81" s="268"/>
      <c r="D81" s="268"/>
      <c r="E81" s="268"/>
      <c r="F81" s="268"/>
      <c r="G81" s="268"/>
      <c r="H81" s="80"/>
      <c r="I81" s="269"/>
      <c r="J81" s="269"/>
      <c r="K81" s="269"/>
      <c r="L81" s="269"/>
      <c r="M81" s="269"/>
      <c r="N81" s="269"/>
      <c r="O81" s="80"/>
      <c r="P81" s="80"/>
      <c r="Q81" s="271"/>
      <c r="R81" s="271"/>
      <c r="S81" s="271"/>
      <c r="T81" s="271"/>
    </row>
    <row r="82" spans="2:20">
      <c r="B82" s="268"/>
      <c r="C82" s="268"/>
      <c r="D82" s="268"/>
      <c r="E82" s="268"/>
      <c r="F82" s="268"/>
      <c r="G82" s="268"/>
      <c r="H82" s="80"/>
      <c r="I82" s="269"/>
      <c r="J82" s="269"/>
      <c r="K82" s="269"/>
      <c r="L82" s="269"/>
      <c r="M82" s="269"/>
      <c r="N82" s="269"/>
      <c r="O82" s="80"/>
      <c r="P82" s="80"/>
      <c r="Q82" s="271"/>
      <c r="R82" s="271"/>
      <c r="S82" s="271"/>
      <c r="T82" s="271"/>
    </row>
    <row r="83" spans="2:20">
      <c r="B83" s="268"/>
      <c r="C83" s="268"/>
      <c r="D83" s="268"/>
      <c r="E83" s="268"/>
      <c r="F83" s="268"/>
      <c r="G83" s="268"/>
      <c r="H83" s="80"/>
      <c r="I83" s="269"/>
      <c r="J83" s="269"/>
      <c r="K83" s="269"/>
      <c r="L83" s="269"/>
      <c r="M83" s="269"/>
      <c r="N83" s="269"/>
      <c r="O83" s="80"/>
      <c r="P83" s="80"/>
      <c r="Q83" s="271"/>
      <c r="R83" s="271"/>
      <c r="S83" s="271"/>
      <c r="T83" s="271"/>
    </row>
    <row r="84" spans="2:20" ht="15.75" thickBot="1">
      <c r="B84" s="272"/>
      <c r="C84" s="272"/>
      <c r="D84" s="272"/>
      <c r="E84" s="272"/>
      <c r="F84" s="272"/>
      <c r="G84" s="272"/>
      <c r="I84" s="270"/>
      <c r="J84" s="270"/>
      <c r="K84" s="270"/>
      <c r="L84" s="270"/>
      <c r="M84" s="270"/>
      <c r="N84" s="270"/>
      <c r="Q84" s="252"/>
      <c r="R84" s="252"/>
      <c r="S84" s="252"/>
      <c r="T84" s="252"/>
    </row>
    <row r="85" spans="2:20">
      <c r="B85" s="244" t="s">
        <v>66</v>
      </c>
      <c r="C85" s="244"/>
      <c r="D85" s="244"/>
      <c r="E85" s="244"/>
      <c r="F85" s="244"/>
      <c r="G85" s="244"/>
      <c r="I85" s="244" t="s">
        <v>56</v>
      </c>
      <c r="J85" s="244"/>
      <c r="K85" s="244"/>
      <c r="L85" s="244"/>
      <c r="M85" s="244"/>
      <c r="N85" s="244"/>
      <c r="Q85" s="245" t="s">
        <v>87</v>
      </c>
      <c r="R85" s="245"/>
      <c r="S85" s="245"/>
      <c r="T85" s="245"/>
    </row>
    <row r="86" spans="2:20">
      <c r="B86" s="246" t="s">
        <v>57</v>
      </c>
      <c r="C86" s="246"/>
      <c r="D86" s="246"/>
      <c r="E86" s="246"/>
      <c r="F86" s="246"/>
      <c r="G86" s="246"/>
      <c r="I86" s="247" t="s">
        <v>58</v>
      </c>
      <c r="J86" s="247"/>
      <c r="K86" s="247"/>
      <c r="L86" s="247"/>
      <c r="M86" s="247"/>
      <c r="N86" s="247"/>
      <c r="O86" s="81"/>
      <c r="P86" s="81"/>
      <c r="Q86" s="247" t="s">
        <v>59</v>
      </c>
      <c r="R86" s="247"/>
      <c r="S86" s="247"/>
      <c r="T86" s="247"/>
    </row>
    <row r="88" spans="2:20">
      <c r="I88" s="248" t="s">
        <v>40</v>
      </c>
      <c r="J88" s="248"/>
      <c r="K88" s="248"/>
      <c r="L88" s="248"/>
      <c r="M88" s="248"/>
      <c r="N88" s="248"/>
    </row>
    <row r="89" spans="2:20">
      <c r="B89" s="249" t="s">
        <v>120</v>
      </c>
      <c r="C89" s="250"/>
      <c r="D89" s="250"/>
      <c r="E89" s="250"/>
      <c r="F89" s="250"/>
      <c r="G89" s="250"/>
      <c r="I89" s="251" t="s">
        <v>39</v>
      </c>
      <c r="J89" s="251"/>
      <c r="K89" s="251"/>
      <c r="L89" s="251"/>
      <c r="M89" s="251"/>
      <c r="N89" s="251"/>
      <c r="Q89" s="251" t="s">
        <v>41</v>
      </c>
      <c r="R89" s="251"/>
      <c r="S89" s="251"/>
      <c r="T89" s="251"/>
    </row>
    <row r="90" spans="2:20">
      <c r="B90" s="246"/>
      <c r="C90" s="246"/>
      <c r="D90" s="246"/>
      <c r="E90" s="246"/>
      <c r="F90" s="246"/>
      <c r="G90" s="246"/>
      <c r="I90" s="251"/>
      <c r="J90" s="251"/>
      <c r="K90" s="251"/>
      <c r="L90" s="251"/>
      <c r="M90" s="251"/>
      <c r="N90" s="251"/>
      <c r="Q90" s="246"/>
      <c r="R90" s="246"/>
      <c r="S90" s="246"/>
      <c r="T90" s="246"/>
    </row>
    <row r="91" spans="2:20">
      <c r="B91" s="246"/>
      <c r="C91" s="246"/>
      <c r="D91" s="246"/>
      <c r="E91" s="246"/>
      <c r="F91" s="246"/>
      <c r="G91" s="246"/>
      <c r="I91" s="251"/>
      <c r="J91" s="251"/>
      <c r="K91" s="251"/>
      <c r="L91" s="251"/>
      <c r="M91" s="251"/>
      <c r="N91" s="251"/>
      <c r="Q91" s="246"/>
      <c r="R91" s="246"/>
      <c r="S91" s="246"/>
      <c r="T91" s="246"/>
    </row>
    <row r="92" spans="2:20">
      <c r="B92" s="246"/>
      <c r="C92" s="246"/>
      <c r="D92" s="246"/>
      <c r="E92" s="246"/>
      <c r="F92" s="246"/>
      <c r="G92" s="246"/>
      <c r="I92" s="251"/>
      <c r="J92" s="251"/>
      <c r="K92" s="251"/>
      <c r="L92" s="251"/>
      <c r="M92" s="251"/>
      <c r="N92" s="251"/>
      <c r="Q92" s="246"/>
      <c r="R92" s="246"/>
      <c r="S92" s="246"/>
      <c r="T92" s="246"/>
    </row>
    <row r="93" spans="2:20" ht="15.75" thickBot="1">
      <c r="B93" s="252"/>
      <c r="C93" s="252"/>
      <c r="D93" s="252"/>
      <c r="E93" s="252"/>
      <c r="F93" s="252"/>
      <c r="G93" s="252"/>
      <c r="H93" s="34"/>
      <c r="I93" s="253"/>
      <c r="J93" s="253"/>
      <c r="K93" s="253"/>
      <c r="L93" s="253"/>
      <c r="M93" s="253"/>
      <c r="N93" s="253"/>
      <c r="O93" s="34"/>
      <c r="P93" s="34"/>
      <c r="Q93" s="252"/>
      <c r="R93" s="252"/>
      <c r="S93" s="252"/>
      <c r="T93" s="252"/>
    </row>
    <row r="94" spans="2:20">
      <c r="B94" s="244" t="s">
        <v>60</v>
      </c>
      <c r="C94" s="244"/>
      <c r="D94" s="244"/>
      <c r="E94" s="244"/>
      <c r="F94" s="244"/>
      <c r="G94" s="244"/>
      <c r="H94" s="82"/>
      <c r="I94" s="244" t="s">
        <v>61</v>
      </c>
      <c r="J94" s="244"/>
      <c r="K94" s="244"/>
      <c r="L94" s="244"/>
      <c r="M94" s="244"/>
      <c r="N94" s="244"/>
      <c r="O94" s="34"/>
      <c r="P94" s="34"/>
      <c r="Q94" s="244" t="s">
        <v>62</v>
      </c>
      <c r="R94" s="244"/>
      <c r="S94" s="244"/>
      <c r="T94" s="244"/>
    </row>
    <row r="95" spans="2:20" ht="28.5" customHeight="1">
      <c r="B95" s="254" t="s">
        <v>63</v>
      </c>
      <c r="C95" s="254"/>
      <c r="D95" s="254"/>
      <c r="E95" s="254"/>
      <c r="F95" s="254"/>
      <c r="G95" s="254"/>
      <c r="I95" s="255" t="s">
        <v>64</v>
      </c>
      <c r="J95" s="255"/>
      <c r="K95" s="255"/>
      <c r="L95" s="255"/>
      <c r="M95" s="255"/>
      <c r="N95" s="255"/>
      <c r="Q95" s="255" t="s">
        <v>65</v>
      </c>
      <c r="R95" s="255"/>
      <c r="S95" s="255"/>
      <c r="T95" s="255"/>
    </row>
    <row r="98" spans="2:20" ht="30" customHeight="1"/>
    <row r="99" spans="2:20">
      <c r="L99" t="s">
        <v>1</v>
      </c>
    </row>
    <row r="104" spans="2:20">
      <c r="F104" s="1"/>
      <c r="G104" s="1"/>
      <c r="H104" s="1"/>
      <c r="I104" s="1"/>
      <c r="J104" s="1"/>
      <c r="K104" s="1"/>
      <c r="L104" s="1"/>
      <c r="M104" s="1"/>
      <c r="N104" s="1"/>
    </row>
    <row r="105" spans="2:20" ht="25.5">
      <c r="B105" s="385" t="s">
        <v>0</v>
      </c>
      <c r="C105" s="385"/>
      <c r="D105" s="385"/>
      <c r="E105" s="385"/>
      <c r="F105" s="385"/>
      <c r="G105" s="385"/>
      <c r="H105" s="385"/>
      <c r="I105" s="385"/>
      <c r="J105" s="385"/>
      <c r="K105" s="385"/>
      <c r="L105" s="385"/>
      <c r="M105" s="385"/>
      <c r="N105" s="385"/>
      <c r="O105" s="385"/>
      <c r="P105" s="385"/>
      <c r="Q105" s="385"/>
      <c r="R105" s="385"/>
      <c r="S105" s="385"/>
      <c r="T105" s="385"/>
    </row>
    <row r="106" spans="2:20">
      <c r="F106" t="s">
        <v>1</v>
      </c>
    </row>
    <row r="107" spans="2:20" ht="21.7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2:20" ht="25.5" customHeight="1" thickBot="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2:20" ht="15.75" customHeight="1" thickBot="1">
      <c r="B109" s="386" t="s">
        <v>2</v>
      </c>
      <c r="C109" s="387"/>
      <c r="D109" s="387"/>
      <c r="E109" s="387"/>
      <c r="F109" s="388"/>
      <c r="G109" s="389" t="s">
        <v>138</v>
      </c>
      <c r="H109" s="390"/>
      <c r="I109" s="390"/>
      <c r="J109" s="390"/>
      <c r="K109" s="390"/>
      <c r="L109" s="390"/>
      <c r="M109" s="390"/>
      <c r="N109" s="390"/>
      <c r="O109" s="390"/>
      <c r="P109" s="390"/>
      <c r="Q109" s="390"/>
      <c r="R109" s="390"/>
      <c r="S109" s="390"/>
      <c r="T109" s="391"/>
    </row>
    <row r="110" spans="2:20" ht="15.75" thickBot="1">
      <c r="B110" s="392" t="s">
        <v>3</v>
      </c>
      <c r="C110" s="393"/>
      <c r="D110" s="393"/>
      <c r="E110" s="393"/>
      <c r="F110" s="394"/>
      <c r="G110" s="450" t="s">
        <v>67</v>
      </c>
      <c r="H110" s="451"/>
      <c r="I110" s="451"/>
      <c r="J110" s="451"/>
      <c r="K110" s="451"/>
      <c r="L110" s="451"/>
      <c r="M110" s="451"/>
      <c r="N110" s="451"/>
      <c r="O110" s="451"/>
      <c r="P110" s="451"/>
      <c r="Q110" s="451"/>
      <c r="R110" s="451"/>
      <c r="S110" s="451"/>
      <c r="T110" s="452"/>
    </row>
    <row r="111" spans="2:20" ht="15.75" thickBot="1">
      <c r="B111" s="392" t="s">
        <v>4</v>
      </c>
      <c r="C111" s="393"/>
      <c r="D111" s="393"/>
      <c r="E111" s="393"/>
      <c r="F111" s="394"/>
      <c r="G111" s="453" t="s">
        <v>42</v>
      </c>
      <c r="H111" s="454"/>
      <c r="I111" s="454"/>
      <c r="J111" s="454"/>
      <c r="K111" s="454"/>
      <c r="L111" s="454"/>
      <c r="M111" s="454"/>
      <c r="N111" s="454"/>
      <c r="O111" s="454"/>
      <c r="P111" s="454"/>
      <c r="Q111" s="454"/>
      <c r="R111" s="454"/>
      <c r="S111" s="454"/>
      <c r="T111" s="455"/>
    </row>
    <row r="112" spans="2:20" ht="15.75" thickBot="1">
      <c r="B112" s="292" t="s">
        <v>5</v>
      </c>
      <c r="C112" s="357"/>
      <c r="D112" s="357"/>
      <c r="E112" s="357"/>
      <c r="F112" s="358"/>
      <c r="G112" s="443" t="s">
        <v>83</v>
      </c>
      <c r="H112" s="397"/>
      <c r="I112" s="397"/>
      <c r="J112" s="397"/>
      <c r="K112" s="397"/>
      <c r="L112" s="397"/>
      <c r="M112" s="397"/>
      <c r="N112" s="397"/>
      <c r="O112" s="397"/>
      <c r="P112" s="397"/>
      <c r="Q112" s="397"/>
      <c r="R112" s="397"/>
      <c r="S112" s="397"/>
      <c r="T112" s="398"/>
    </row>
    <row r="113" spans="1:26" ht="15.75" thickBot="1">
      <c r="A113" s="4"/>
      <c r="B113" s="292" t="s">
        <v>6</v>
      </c>
      <c r="C113" s="357"/>
      <c r="D113" s="357"/>
      <c r="E113" s="357"/>
      <c r="F113" s="358"/>
      <c r="G113" s="129" t="s">
        <v>7</v>
      </c>
      <c r="H113" s="431"/>
      <c r="I113" s="432"/>
      <c r="J113" s="432"/>
      <c r="K113" s="433"/>
      <c r="L113" s="131" t="s">
        <v>8</v>
      </c>
      <c r="M113" s="431">
        <v>560000</v>
      </c>
      <c r="N113" s="432"/>
      <c r="O113" s="432"/>
      <c r="P113" s="433"/>
      <c r="Q113" s="405" t="s">
        <v>9</v>
      </c>
      <c r="R113" s="405"/>
      <c r="S113" s="431"/>
      <c r="T113" s="433"/>
    </row>
    <row r="114" spans="1:26" ht="15.75" thickBot="1">
      <c r="A114" s="4"/>
      <c r="B114" s="399" t="s">
        <v>10</v>
      </c>
      <c r="C114" s="400"/>
      <c r="D114" s="400"/>
      <c r="E114" s="400"/>
      <c r="F114" s="401"/>
      <c r="G114" s="129" t="s">
        <v>7</v>
      </c>
      <c r="H114" s="431"/>
      <c r="I114" s="432"/>
      <c r="J114" s="432"/>
      <c r="K114" s="433"/>
      <c r="L114" s="131" t="s">
        <v>8</v>
      </c>
      <c r="M114" s="431"/>
      <c r="N114" s="432"/>
      <c r="O114" s="432"/>
      <c r="P114" s="433"/>
      <c r="Q114" s="405"/>
      <c r="R114" s="405"/>
      <c r="S114" s="405"/>
      <c r="T114" s="406"/>
    </row>
    <row r="115" spans="1:26" ht="15.75" thickBot="1">
      <c r="A115" s="4"/>
      <c r="B115" s="292" t="s">
        <v>11</v>
      </c>
      <c r="C115" s="357"/>
      <c r="D115" s="357"/>
      <c r="E115" s="357"/>
      <c r="F115" s="358"/>
      <c r="G115" s="456" t="s">
        <v>69</v>
      </c>
      <c r="H115" s="457"/>
      <c r="I115" s="457"/>
      <c r="J115" s="457"/>
      <c r="K115" s="457"/>
      <c r="L115" s="457"/>
      <c r="M115" s="457"/>
      <c r="N115" s="457"/>
      <c r="O115" s="457"/>
      <c r="P115" s="457"/>
      <c r="Q115" s="457"/>
      <c r="R115" s="457"/>
      <c r="S115" s="457"/>
      <c r="T115" s="458"/>
    </row>
    <row r="116" spans="1:26" ht="15.75" thickBot="1">
      <c r="A116" s="4"/>
      <c r="B116" s="399" t="s">
        <v>12</v>
      </c>
      <c r="C116" s="400"/>
      <c r="D116" s="400"/>
      <c r="E116" s="400"/>
      <c r="F116" s="401"/>
      <c r="G116" s="453" t="s">
        <v>81</v>
      </c>
      <c r="H116" s="454"/>
      <c r="I116" s="454"/>
      <c r="J116" s="454"/>
      <c r="K116" s="454"/>
      <c r="L116" s="454"/>
      <c r="M116" s="454"/>
      <c r="N116" s="454"/>
      <c r="O116" s="454"/>
      <c r="P116" s="454"/>
      <c r="Q116" s="454"/>
      <c r="R116" s="454"/>
      <c r="S116" s="454"/>
      <c r="T116" s="455"/>
    </row>
    <row r="117" spans="1:26" ht="15.75" thickBot="1">
      <c r="A117" s="4"/>
      <c r="B117" s="362"/>
      <c r="C117" s="362"/>
      <c r="D117" s="362"/>
      <c r="E117" s="362"/>
      <c r="F117" s="362"/>
      <c r="G117" s="362"/>
      <c r="H117" s="362"/>
      <c r="I117" s="362"/>
      <c r="J117" s="362"/>
      <c r="K117" s="362"/>
      <c r="L117" s="362"/>
      <c r="M117" s="362"/>
      <c r="N117" s="362"/>
      <c r="O117" s="362"/>
      <c r="P117" s="362"/>
      <c r="Q117" s="362"/>
      <c r="R117" s="362"/>
      <c r="S117" s="362"/>
      <c r="T117" s="362"/>
    </row>
    <row r="118" spans="1:26" ht="16.5" thickBot="1">
      <c r="A118" s="4"/>
      <c r="B118" s="329" t="s">
        <v>13</v>
      </c>
      <c r="C118" s="329"/>
      <c r="D118" s="330"/>
      <c r="E118" s="329" t="s">
        <v>14</v>
      </c>
      <c r="F118" s="330"/>
      <c r="G118" s="334" t="s">
        <v>15</v>
      </c>
      <c r="H118" s="335"/>
      <c r="I118" s="335"/>
      <c r="J118" s="335"/>
      <c r="K118" s="335"/>
      <c r="L118" s="335"/>
      <c r="M118" s="335"/>
      <c r="N118" s="335"/>
      <c r="O118" s="335"/>
      <c r="P118" s="335"/>
      <c r="Q118" s="335"/>
      <c r="R118" s="335"/>
      <c r="S118" s="335"/>
      <c r="T118" s="336"/>
    </row>
    <row r="119" spans="1:26" ht="15.75" thickBot="1">
      <c r="A119" s="4"/>
      <c r="B119" s="332"/>
      <c r="C119" s="332"/>
      <c r="D119" s="333"/>
      <c r="E119" s="332"/>
      <c r="F119" s="333"/>
      <c r="G119" s="366" t="s">
        <v>16</v>
      </c>
      <c r="H119" s="301" t="s">
        <v>17</v>
      </c>
      <c r="I119" s="302"/>
      <c r="J119" s="302"/>
      <c r="K119" s="302"/>
      <c r="L119" s="302"/>
      <c r="M119" s="303"/>
      <c r="N119" s="369" t="s">
        <v>18</v>
      </c>
      <c r="O119" s="370"/>
      <c r="P119" s="370"/>
      <c r="Q119" s="370"/>
      <c r="R119" s="370"/>
      <c r="S119" s="370"/>
      <c r="T119" s="371"/>
    </row>
    <row r="120" spans="1:26">
      <c r="B120" s="332"/>
      <c r="C120" s="332"/>
      <c r="D120" s="333"/>
      <c r="E120" s="332"/>
      <c r="F120" s="333"/>
      <c r="G120" s="367"/>
      <c r="H120" s="366" t="s">
        <v>19</v>
      </c>
      <c r="I120" s="372"/>
      <c r="J120" s="372"/>
      <c r="K120" s="366" t="s">
        <v>20</v>
      </c>
      <c r="L120" s="372"/>
      <c r="M120" s="374"/>
      <c r="N120" s="376" t="s">
        <v>19</v>
      </c>
      <c r="O120" s="377"/>
      <c r="P120" s="377"/>
      <c r="Q120" s="366" t="s">
        <v>20</v>
      </c>
      <c r="R120" s="372"/>
      <c r="S120" s="372"/>
      <c r="T120" s="345" t="s">
        <v>21</v>
      </c>
      <c r="U120" s="229" t="s">
        <v>121</v>
      </c>
      <c r="V120" s="230"/>
      <c r="W120" s="229" t="s">
        <v>122</v>
      </c>
      <c r="X120" s="230"/>
      <c r="Y120" s="229" t="s">
        <v>123</v>
      </c>
      <c r="Z120" s="230"/>
    </row>
    <row r="121" spans="1:26" ht="15.75" thickBot="1">
      <c r="A121" s="4"/>
      <c r="B121" s="364"/>
      <c r="C121" s="364"/>
      <c r="D121" s="365"/>
      <c r="E121" s="332"/>
      <c r="F121" s="333"/>
      <c r="G121" s="368"/>
      <c r="H121" s="368"/>
      <c r="I121" s="373"/>
      <c r="J121" s="373"/>
      <c r="K121" s="368"/>
      <c r="L121" s="373"/>
      <c r="M121" s="375"/>
      <c r="N121" s="368"/>
      <c r="O121" s="373"/>
      <c r="P121" s="373"/>
      <c r="Q121" s="368"/>
      <c r="R121" s="373"/>
      <c r="S121" s="373"/>
      <c r="T121" s="346"/>
      <c r="U121" s="231"/>
      <c r="V121" s="232"/>
      <c r="W121" s="231"/>
      <c r="X121" s="232"/>
      <c r="Y121" s="231"/>
      <c r="Z121" s="232"/>
    </row>
    <row r="122" spans="1:26">
      <c r="A122" s="4"/>
      <c r="B122" s="378" t="s">
        <v>43</v>
      </c>
      <c r="C122" s="379"/>
      <c r="D122" s="380"/>
      <c r="E122" s="381"/>
      <c r="F122" s="382"/>
      <c r="G122" s="140"/>
      <c r="H122" s="381"/>
      <c r="I122" s="383"/>
      <c r="J122" s="383"/>
      <c r="K122" s="384"/>
      <c r="L122" s="383"/>
      <c r="M122" s="382"/>
      <c r="N122" s="384"/>
      <c r="O122" s="383"/>
      <c r="P122" s="383"/>
      <c r="Q122" s="384"/>
      <c r="R122" s="383"/>
      <c r="S122" s="382"/>
      <c r="T122" s="225"/>
      <c r="U122" s="204"/>
      <c r="V122" s="204"/>
      <c r="W122" s="204"/>
      <c r="X122" s="204"/>
      <c r="Y122" s="204"/>
      <c r="Z122" s="204"/>
    </row>
    <row r="123" spans="1:26">
      <c r="A123" s="4"/>
      <c r="B123" s="319" t="s">
        <v>44</v>
      </c>
      <c r="C123" s="320"/>
      <c r="D123" s="321"/>
      <c r="E123" s="311" t="s">
        <v>47</v>
      </c>
      <c r="F123" s="322"/>
      <c r="G123" s="141">
        <v>948</v>
      </c>
      <c r="H123" s="313">
        <v>10</v>
      </c>
      <c r="I123" s="318"/>
      <c r="J123" s="318"/>
      <c r="K123" s="317">
        <v>10</v>
      </c>
      <c r="L123" s="313"/>
      <c r="M123" s="316"/>
      <c r="N123" s="317">
        <f>+H123+N26</f>
        <v>20</v>
      </c>
      <c r="O123" s="318"/>
      <c r="P123" s="318"/>
      <c r="Q123" s="317">
        <f>+K123+Q26</f>
        <v>20</v>
      </c>
      <c r="R123" s="318"/>
      <c r="S123" s="416"/>
      <c r="T123" s="226">
        <f>+Q123/G123</f>
        <v>2.1097046413502109E-2</v>
      </c>
      <c r="U123" s="205">
        <f>+H123+N26</f>
        <v>20</v>
      </c>
      <c r="V123" s="205">
        <f>+N123-U123</f>
        <v>0</v>
      </c>
      <c r="W123" s="205">
        <f>+K123+Q26</f>
        <v>20</v>
      </c>
      <c r="X123" s="205">
        <f>+Q123-W123</f>
        <v>0</v>
      </c>
      <c r="Y123" s="206">
        <f>+W123/G123</f>
        <v>2.1097046413502109E-2</v>
      </c>
      <c r="Z123" s="207">
        <f>+T123-Y123</f>
        <v>0</v>
      </c>
    </row>
    <row r="124" spans="1:26">
      <c r="A124" s="4"/>
      <c r="B124" s="319" t="s">
        <v>45</v>
      </c>
      <c r="C124" s="320"/>
      <c r="D124" s="321"/>
      <c r="E124" s="311" t="s">
        <v>48</v>
      </c>
      <c r="F124" s="322"/>
      <c r="G124" s="141">
        <v>240</v>
      </c>
      <c r="H124" s="313">
        <v>10</v>
      </c>
      <c r="I124" s="318"/>
      <c r="J124" s="318"/>
      <c r="K124" s="317">
        <v>10</v>
      </c>
      <c r="L124" s="313"/>
      <c r="M124" s="316"/>
      <c r="N124" s="317">
        <f>+H124+N27</f>
        <v>20</v>
      </c>
      <c r="O124" s="318"/>
      <c r="P124" s="318"/>
      <c r="Q124" s="317">
        <f>+K124+Q27</f>
        <v>20</v>
      </c>
      <c r="R124" s="318"/>
      <c r="S124" s="416"/>
      <c r="T124" s="226">
        <f t="shared" ref="T124:T127" si="24">+Q124/G124</f>
        <v>8.3333333333333329E-2</v>
      </c>
      <c r="U124" s="205">
        <f t="shared" ref="U124:U125" si="25">+H124+N27</f>
        <v>20</v>
      </c>
      <c r="V124" s="205">
        <f t="shared" ref="V124:V125" si="26">+N124-U124</f>
        <v>0</v>
      </c>
      <c r="W124" s="205">
        <f t="shared" ref="W124:W125" si="27">+K124+Q27</f>
        <v>20</v>
      </c>
      <c r="X124" s="205">
        <f t="shared" ref="X124:X125" si="28">+Q124-W124</f>
        <v>0</v>
      </c>
      <c r="Y124" s="206">
        <f t="shared" ref="Y124:Y125" si="29">+W124/G124</f>
        <v>8.3333333333333329E-2</v>
      </c>
      <c r="Z124" s="207">
        <f t="shared" ref="Z124:Z125" si="30">+T124-Y124</f>
        <v>0</v>
      </c>
    </row>
    <row r="125" spans="1:26">
      <c r="A125" s="18"/>
      <c r="B125" s="44" t="s">
        <v>46</v>
      </c>
      <c r="C125" s="42"/>
      <c r="D125" s="43"/>
      <c r="E125" s="350" t="s">
        <v>48</v>
      </c>
      <c r="F125" s="322"/>
      <c r="G125" s="141">
        <v>950</v>
      </c>
      <c r="H125" s="313">
        <v>40</v>
      </c>
      <c r="I125" s="313"/>
      <c r="J125" s="313"/>
      <c r="K125" s="317">
        <v>40</v>
      </c>
      <c r="L125" s="313"/>
      <c r="M125" s="316"/>
      <c r="N125" s="317">
        <f>+H125+N28</f>
        <v>80</v>
      </c>
      <c r="O125" s="318"/>
      <c r="P125" s="318"/>
      <c r="Q125" s="317">
        <f>+K125+Q28</f>
        <v>80</v>
      </c>
      <c r="R125" s="318"/>
      <c r="S125" s="416"/>
      <c r="T125" s="226">
        <f t="shared" si="24"/>
        <v>8.4210526315789472E-2</v>
      </c>
      <c r="U125" s="205">
        <f t="shared" si="25"/>
        <v>80</v>
      </c>
      <c r="V125" s="205">
        <f t="shared" si="26"/>
        <v>0</v>
      </c>
      <c r="W125" s="205">
        <f t="shared" si="27"/>
        <v>80</v>
      </c>
      <c r="X125" s="205">
        <f t="shared" si="28"/>
        <v>0</v>
      </c>
      <c r="Y125" s="206">
        <f t="shared" si="29"/>
        <v>8.4210526315789472E-2</v>
      </c>
      <c r="Z125" s="207">
        <f t="shared" si="30"/>
        <v>0</v>
      </c>
    </row>
    <row r="126" spans="1:26">
      <c r="A126" s="18"/>
      <c r="B126" s="308" t="s">
        <v>54</v>
      </c>
      <c r="C126" s="309"/>
      <c r="D126" s="310"/>
      <c r="E126" s="311"/>
      <c r="F126" s="312"/>
      <c r="G126" s="141"/>
      <c r="H126" s="313"/>
      <c r="I126" s="313"/>
      <c r="J126" s="313"/>
      <c r="K126" s="317"/>
      <c r="L126" s="313"/>
      <c r="M126" s="316"/>
      <c r="N126" s="317"/>
      <c r="O126" s="313"/>
      <c r="P126" s="313"/>
      <c r="Q126" s="317"/>
      <c r="R126" s="313"/>
      <c r="S126" s="316"/>
      <c r="T126" s="226"/>
      <c r="U126" s="204"/>
      <c r="V126" s="204"/>
      <c r="W126" s="204"/>
      <c r="X126" s="204"/>
      <c r="Y126" s="204"/>
      <c r="Z126" s="204"/>
    </row>
    <row r="127" spans="1:26" ht="15.75" thickBot="1">
      <c r="A127" s="18"/>
      <c r="B127" s="319" t="s">
        <v>52</v>
      </c>
      <c r="C127" s="320"/>
      <c r="D127" s="321"/>
      <c r="E127" s="311" t="s">
        <v>53</v>
      </c>
      <c r="F127" s="322"/>
      <c r="G127" s="142">
        <v>48</v>
      </c>
      <c r="H127" s="313">
        <v>4</v>
      </c>
      <c r="I127" s="313"/>
      <c r="J127" s="313"/>
      <c r="K127" s="417">
        <v>4</v>
      </c>
      <c r="L127" s="418"/>
      <c r="M127" s="419"/>
      <c r="N127" s="317">
        <f>+H127+N30</f>
        <v>8</v>
      </c>
      <c r="O127" s="318"/>
      <c r="P127" s="318"/>
      <c r="Q127" s="417">
        <f>+K127+Q30</f>
        <v>8</v>
      </c>
      <c r="R127" s="420"/>
      <c r="S127" s="421"/>
      <c r="T127" s="226">
        <f t="shared" si="24"/>
        <v>0.16666666666666666</v>
      </c>
      <c r="U127" s="205">
        <f>+H127+N30</f>
        <v>8</v>
      </c>
      <c r="V127" s="205">
        <f>+N127-U127</f>
        <v>0</v>
      </c>
      <c r="W127" s="205">
        <f>+K127+Q30</f>
        <v>8</v>
      </c>
      <c r="X127" s="205">
        <f>+Q127-W127</f>
        <v>0</v>
      </c>
      <c r="Y127" s="206">
        <f>+W127/G127</f>
        <v>0.16666666666666666</v>
      </c>
      <c r="Z127" s="207">
        <f>+T127-Y127</f>
        <v>0</v>
      </c>
    </row>
    <row r="128" spans="1:26" ht="15.75" thickBot="1">
      <c r="A128" s="18"/>
      <c r="B128" s="323" t="s">
        <v>22</v>
      </c>
      <c r="C128" s="324"/>
      <c r="D128" s="324"/>
      <c r="E128" s="324"/>
      <c r="F128" s="324"/>
      <c r="G128" s="325"/>
      <c r="H128" s="326"/>
      <c r="I128" s="326"/>
      <c r="J128" s="326"/>
      <c r="K128" s="326"/>
      <c r="L128" s="326"/>
      <c r="M128" s="327"/>
      <c r="N128" s="325"/>
      <c r="O128" s="326"/>
      <c r="P128" s="326"/>
      <c r="Q128" s="326"/>
      <c r="R128" s="326"/>
      <c r="S128" s="326"/>
      <c r="T128" s="327"/>
      <c r="U128" s="204"/>
      <c r="V128" s="204"/>
      <c r="W128" s="204"/>
      <c r="X128" s="204"/>
      <c r="Y128" s="204"/>
      <c r="Z128" s="204"/>
    </row>
    <row r="129" spans="1:26" ht="15.75" thickBot="1">
      <c r="A129" s="18"/>
      <c r="B129" s="5"/>
      <c r="C129" s="6"/>
      <c r="D129" s="7"/>
      <c r="E129" s="8"/>
      <c r="F129" s="9"/>
      <c r="G129" s="10"/>
      <c r="H129" s="12"/>
      <c r="I129" s="12"/>
      <c r="J129" s="13"/>
      <c r="K129" s="12"/>
      <c r="L129" s="13"/>
      <c r="M129" s="12"/>
      <c r="N129" s="12"/>
      <c r="O129" s="12"/>
      <c r="P129" s="12"/>
      <c r="Q129" s="13"/>
      <c r="R129" s="12"/>
      <c r="S129" s="10"/>
      <c r="T129" s="12"/>
      <c r="U129" s="204"/>
      <c r="V129" s="204"/>
      <c r="W129" s="204"/>
      <c r="X129" s="204"/>
      <c r="Y129" s="204"/>
      <c r="Z129" s="204"/>
    </row>
    <row r="130" spans="1:26" ht="16.5" thickBot="1">
      <c r="A130" s="18"/>
      <c r="B130" s="328" t="s">
        <v>23</v>
      </c>
      <c r="C130" s="329"/>
      <c r="D130" s="329"/>
      <c r="E130" s="329"/>
      <c r="F130" s="330"/>
      <c r="G130" s="334" t="s">
        <v>24</v>
      </c>
      <c r="H130" s="335"/>
      <c r="I130" s="335"/>
      <c r="J130" s="335"/>
      <c r="K130" s="335"/>
      <c r="L130" s="335"/>
      <c r="M130" s="335"/>
      <c r="N130" s="335"/>
      <c r="O130" s="335"/>
      <c r="P130" s="335"/>
      <c r="Q130" s="335"/>
      <c r="R130" s="335"/>
      <c r="S130" s="335"/>
      <c r="T130" s="336"/>
      <c r="U130" s="204"/>
      <c r="V130" s="204"/>
      <c r="W130" s="204"/>
      <c r="X130" s="204"/>
      <c r="Y130" s="204"/>
      <c r="Z130" s="204"/>
    </row>
    <row r="131" spans="1:26" ht="15.75" thickBot="1">
      <c r="A131" s="4"/>
      <c r="B131" s="331"/>
      <c r="C131" s="332"/>
      <c r="D131" s="332"/>
      <c r="E131" s="332"/>
      <c r="F131" s="333"/>
      <c r="G131" s="366" t="s">
        <v>25</v>
      </c>
      <c r="H131" s="332" t="s">
        <v>17</v>
      </c>
      <c r="I131" s="332"/>
      <c r="J131" s="332"/>
      <c r="K131" s="332"/>
      <c r="L131" s="332"/>
      <c r="M131" s="333"/>
      <c r="N131" s="340" t="s">
        <v>18</v>
      </c>
      <c r="O131" s="341"/>
      <c r="P131" s="341"/>
      <c r="Q131" s="341"/>
      <c r="R131" s="341"/>
      <c r="S131" s="341"/>
      <c r="T131" s="342"/>
      <c r="U131" s="204"/>
      <c r="V131" s="204"/>
      <c r="W131" s="204"/>
      <c r="X131" s="204"/>
      <c r="Y131" s="204"/>
      <c r="Z131" s="204"/>
    </row>
    <row r="132" spans="1:26" ht="15.75" thickBot="1">
      <c r="B132" s="331"/>
      <c r="C132" s="332"/>
      <c r="D132" s="332"/>
      <c r="E132" s="332"/>
      <c r="F132" s="333"/>
      <c r="G132" s="367"/>
      <c r="H132" s="301" t="s">
        <v>19</v>
      </c>
      <c r="I132" s="302"/>
      <c r="J132" s="303"/>
      <c r="K132" s="301" t="s">
        <v>26</v>
      </c>
      <c r="L132" s="302"/>
      <c r="M132" s="303"/>
      <c r="N132" s="301" t="s">
        <v>19</v>
      </c>
      <c r="O132" s="302"/>
      <c r="P132" s="343"/>
      <c r="Q132" s="344" t="s">
        <v>26</v>
      </c>
      <c r="R132" s="302"/>
      <c r="S132" s="303"/>
      <c r="T132" s="345" t="s">
        <v>21</v>
      </c>
      <c r="U132" s="233" t="s">
        <v>124</v>
      </c>
      <c r="V132" s="234"/>
      <c r="W132" s="233" t="s">
        <v>125</v>
      </c>
      <c r="X132" s="234"/>
      <c r="Y132" s="233" t="s">
        <v>123</v>
      </c>
      <c r="Z132" s="234"/>
    </row>
    <row r="133" spans="1:26" ht="15.75" thickBot="1">
      <c r="A133" s="4"/>
      <c r="B133" s="331"/>
      <c r="C133" s="332"/>
      <c r="D133" s="332"/>
      <c r="E133" s="332"/>
      <c r="F133" s="333"/>
      <c r="G133" s="422"/>
      <c r="H133" s="39" t="s">
        <v>27</v>
      </c>
      <c r="I133" s="37" t="s">
        <v>28</v>
      </c>
      <c r="J133" s="37" t="s">
        <v>29</v>
      </c>
      <c r="K133" s="39" t="s">
        <v>27</v>
      </c>
      <c r="L133" s="37" t="s">
        <v>28</v>
      </c>
      <c r="M133" s="40" t="s">
        <v>29</v>
      </c>
      <c r="N133" s="15" t="s">
        <v>27</v>
      </c>
      <c r="O133" s="39" t="s">
        <v>28</v>
      </c>
      <c r="P133" s="16" t="s">
        <v>29</v>
      </c>
      <c r="Q133" s="17" t="s">
        <v>27</v>
      </c>
      <c r="R133" s="38" t="s">
        <v>28</v>
      </c>
      <c r="S133" s="37" t="s">
        <v>29</v>
      </c>
      <c r="T133" s="346"/>
      <c r="U133" s="235"/>
      <c r="V133" s="236"/>
      <c r="W133" s="235"/>
      <c r="X133" s="236"/>
      <c r="Y133" s="235"/>
      <c r="Z133" s="236"/>
    </row>
    <row r="134" spans="1:26" ht="15.75" thickBot="1">
      <c r="A134" s="4"/>
      <c r="B134" s="282" t="s">
        <v>30</v>
      </c>
      <c r="C134" s="283"/>
      <c r="D134" s="283"/>
      <c r="E134" s="283"/>
      <c r="F134" s="283"/>
      <c r="G134" s="283"/>
      <c r="H134" s="283"/>
      <c r="I134" s="283"/>
      <c r="J134" s="283"/>
      <c r="K134" s="283"/>
      <c r="L134" s="283"/>
      <c r="M134" s="283"/>
      <c r="N134" s="283"/>
      <c r="O134" s="283"/>
      <c r="P134" s="283"/>
      <c r="Q134" s="283"/>
      <c r="R134" s="283"/>
      <c r="S134" s="283"/>
      <c r="T134" s="284"/>
      <c r="U134" s="204"/>
      <c r="V134" s="204"/>
      <c r="W134" s="204"/>
      <c r="X134" s="204"/>
      <c r="Y134" s="204"/>
      <c r="Z134" s="204"/>
    </row>
    <row r="135" spans="1:26" ht="15.75" thickBot="1">
      <c r="B135" s="285" t="s">
        <v>49</v>
      </c>
      <c r="C135" s="286"/>
      <c r="D135" s="286"/>
      <c r="E135" s="286"/>
      <c r="F135" s="286"/>
      <c r="G135" s="95">
        <f>SUM(G136:G149)</f>
        <v>272871</v>
      </c>
      <c r="H135" s="95"/>
      <c r="I135" s="95">
        <f>SUM(I136:I149)</f>
        <v>13150</v>
      </c>
      <c r="J135" s="95"/>
      <c r="K135" s="95"/>
      <c r="L135" s="95">
        <f>SUM(L136:L149)</f>
        <v>3529.84</v>
      </c>
      <c r="M135" s="95"/>
      <c r="N135" s="95"/>
      <c r="O135" s="95">
        <f>SUM(O136:O149)</f>
        <v>32800</v>
      </c>
      <c r="P135" s="148"/>
      <c r="Q135" s="95"/>
      <c r="R135" s="95">
        <f>SUM(R136:R149)</f>
        <v>13369.84</v>
      </c>
      <c r="S135" s="148"/>
      <c r="T135" s="159"/>
      <c r="U135" s="120"/>
      <c r="V135" s="120"/>
      <c r="W135" s="121"/>
      <c r="X135" s="121"/>
      <c r="Y135" s="206"/>
      <c r="Z135" s="206"/>
    </row>
    <row r="136" spans="1:26">
      <c r="A136" s="4"/>
      <c r="B136" s="86" t="s">
        <v>93</v>
      </c>
      <c r="F136" s="84"/>
      <c r="G136" s="119">
        <v>6000</v>
      </c>
      <c r="H136" s="20"/>
      <c r="I136" s="20">
        <v>0</v>
      </c>
      <c r="J136" s="20"/>
      <c r="K136" s="117"/>
      <c r="L136" s="119">
        <v>0</v>
      </c>
      <c r="M136" s="108"/>
      <c r="N136" s="20"/>
      <c r="O136" s="20">
        <f>+I136+O39</f>
        <v>0</v>
      </c>
      <c r="P136" s="20"/>
      <c r="Q136" s="20"/>
      <c r="R136" s="20">
        <f>+L136+R39</f>
        <v>0</v>
      </c>
      <c r="S136" s="20"/>
      <c r="T136" s="152">
        <f>+R136/G136</f>
        <v>0</v>
      </c>
      <c r="U136" s="120">
        <f>+I136+O39</f>
        <v>0</v>
      </c>
      <c r="V136" s="120">
        <f>+O136-U136</f>
        <v>0</v>
      </c>
      <c r="W136" s="121">
        <f>+L136+R39</f>
        <v>0</v>
      </c>
      <c r="X136" s="121">
        <f>+R136-W136</f>
        <v>0</v>
      </c>
      <c r="Y136" s="206">
        <f t="shared" ref="Y136" si="31">+W136/G136</f>
        <v>0</v>
      </c>
      <c r="Z136" s="206">
        <f t="shared" ref="Z136" si="32">+T136-Y136</f>
        <v>0</v>
      </c>
    </row>
    <row r="137" spans="1:26" ht="15.75" customHeight="1">
      <c r="A137" s="4"/>
      <c r="B137" s="86" t="s">
        <v>94</v>
      </c>
      <c r="F137" s="84"/>
      <c r="G137" s="119">
        <v>30000</v>
      </c>
      <c r="H137" s="20"/>
      <c r="I137" s="20">
        <v>0</v>
      </c>
      <c r="J137" s="20"/>
      <c r="K137" s="117"/>
      <c r="L137" s="119">
        <v>0</v>
      </c>
      <c r="M137" s="108"/>
      <c r="N137" s="20"/>
      <c r="O137" s="20">
        <f t="shared" ref="O137:O149" si="33">+I137+O40</f>
        <v>2228.08</v>
      </c>
      <c r="P137" s="20"/>
      <c r="Q137" s="20"/>
      <c r="R137" s="20">
        <f t="shared" ref="R137:R149" si="34">+L137+R40</f>
        <v>2228.08</v>
      </c>
      <c r="S137" s="20"/>
      <c r="T137" s="152">
        <f t="shared" ref="T137:T149" si="35">+R137/G137</f>
        <v>7.4269333333333326E-2</v>
      </c>
      <c r="U137" s="120">
        <f t="shared" ref="U137:U149" si="36">+I137+O40</f>
        <v>2228.08</v>
      </c>
      <c r="V137" s="120">
        <f t="shared" ref="V137:V149" si="37">+O137-U137</f>
        <v>0</v>
      </c>
      <c r="W137" s="121">
        <f t="shared" ref="W137:W149" si="38">+L137+R40</f>
        <v>2228.08</v>
      </c>
      <c r="X137" s="121">
        <f t="shared" ref="X137:X149" si="39">+R137-W137</f>
        <v>0</v>
      </c>
      <c r="Y137" s="206">
        <f t="shared" ref="Y137:Y149" si="40">+W137/G137</f>
        <v>7.4269333333333326E-2</v>
      </c>
      <c r="Z137" s="206">
        <f t="shared" ref="Z137:Z149" si="41">+T137-Y137</f>
        <v>0</v>
      </c>
    </row>
    <row r="138" spans="1:26">
      <c r="A138" s="18"/>
      <c r="B138" s="86" t="s">
        <v>95</v>
      </c>
      <c r="F138" s="84"/>
      <c r="G138" s="119">
        <v>10500</v>
      </c>
      <c r="H138" s="20"/>
      <c r="I138" s="20">
        <v>0</v>
      </c>
      <c r="J138" s="20"/>
      <c r="K138" s="117"/>
      <c r="L138" s="119">
        <v>0</v>
      </c>
      <c r="M138" s="108"/>
      <c r="N138" s="20"/>
      <c r="O138" s="20">
        <f t="shared" si="33"/>
        <v>1500</v>
      </c>
      <c r="P138" s="20"/>
      <c r="Q138" s="20"/>
      <c r="R138" s="20">
        <f t="shared" si="34"/>
        <v>1500</v>
      </c>
      <c r="S138" s="20"/>
      <c r="T138" s="152">
        <f t="shared" si="35"/>
        <v>0.14285714285714285</v>
      </c>
      <c r="U138" s="120">
        <f t="shared" si="36"/>
        <v>1500</v>
      </c>
      <c r="V138" s="120">
        <f t="shared" si="37"/>
        <v>0</v>
      </c>
      <c r="W138" s="121">
        <f t="shared" si="38"/>
        <v>1500</v>
      </c>
      <c r="X138" s="121">
        <f t="shared" si="39"/>
        <v>0</v>
      </c>
      <c r="Y138" s="206">
        <f t="shared" si="40"/>
        <v>0.14285714285714285</v>
      </c>
      <c r="Z138" s="206">
        <f t="shared" si="41"/>
        <v>0</v>
      </c>
    </row>
    <row r="139" spans="1:26">
      <c r="A139" s="18"/>
      <c r="B139" s="86" t="s">
        <v>96</v>
      </c>
      <c r="F139" s="84"/>
      <c r="G139" s="119">
        <v>16000</v>
      </c>
      <c r="H139" s="20"/>
      <c r="I139" s="20">
        <v>4000</v>
      </c>
      <c r="J139" s="20"/>
      <c r="K139" s="117"/>
      <c r="L139" s="119">
        <v>0</v>
      </c>
      <c r="M139" s="108"/>
      <c r="N139" s="20"/>
      <c r="O139" s="20">
        <f t="shared" si="33"/>
        <v>4000</v>
      </c>
      <c r="P139" s="20"/>
      <c r="Q139" s="20"/>
      <c r="R139" s="20">
        <f t="shared" si="34"/>
        <v>0</v>
      </c>
      <c r="S139" s="20"/>
      <c r="T139" s="152">
        <f t="shared" si="35"/>
        <v>0</v>
      </c>
      <c r="U139" s="120">
        <f t="shared" si="36"/>
        <v>4000</v>
      </c>
      <c r="V139" s="120">
        <f t="shared" si="37"/>
        <v>0</v>
      </c>
      <c r="W139" s="121">
        <f t="shared" si="38"/>
        <v>0</v>
      </c>
      <c r="X139" s="121">
        <f t="shared" si="39"/>
        <v>0</v>
      </c>
      <c r="Y139" s="206">
        <f t="shared" si="40"/>
        <v>0</v>
      </c>
      <c r="Z139" s="206">
        <f t="shared" si="41"/>
        <v>0</v>
      </c>
    </row>
    <row r="140" spans="1:26">
      <c r="A140" s="18"/>
      <c r="B140" s="86" t="s">
        <v>97</v>
      </c>
      <c r="F140" s="84"/>
      <c r="G140" s="119">
        <v>92994</v>
      </c>
      <c r="H140" s="20"/>
      <c r="I140" s="20">
        <v>6908</v>
      </c>
      <c r="J140" s="20"/>
      <c r="K140" s="117"/>
      <c r="L140" s="119">
        <v>0</v>
      </c>
      <c r="M140" s="108"/>
      <c r="N140" s="20"/>
      <c r="O140" s="20">
        <f t="shared" si="33"/>
        <v>13816</v>
      </c>
      <c r="P140" s="20"/>
      <c r="Q140" s="20"/>
      <c r="R140" s="20">
        <f t="shared" si="34"/>
        <v>6098</v>
      </c>
      <c r="S140" s="20"/>
      <c r="T140" s="152">
        <f t="shared" si="35"/>
        <v>6.5574123061702905E-2</v>
      </c>
      <c r="U140" s="120">
        <f t="shared" si="36"/>
        <v>13816</v>
      </c>
      <c r="V140" s="120">
        <f t="shared" si="37"/>
        <v>0</v>
      </c>
      <c r="W140" s="121">
        <f t="shared" si="38"/>
        <v>6098</v>
      </c>
      <c r="X140" s="121">
        <f t="shared" si="39"/>
        <v>0</v>
      </c>
      <c r="Y140" s="206">
        <f t="shared" si="40"/>
        <v>6.5574123061702905E-2</v>
      </c>
      <c r="Z140" s="206">
        <f t="shared" si="41"/>
        <v>0</v>
      </c>
    </row>
    <row r="141" spans="1:26">
      <c r="A141" s="18"/>
      <c r="B141" s="86" t="s">
        <v>98</v>
      </c>
      <c r="F141" s="84"/>
      <c r="G141" s="119">
        <v>5000</v>
      </c>
      <c r="H141" s="20"/>
      <c r="I141" s="20">
        <v>0</v>
      </c>
      <c r="J141" s="20"/>
      <c r="K141" s="117"/>
      <c r="L141" s="119">
        <v>0</v>
      </c>
      <c r="M141" s="108"/>
      <c r="N141" s="20"/>
      <c r="O141" s="20">
        <f t="shared" si="33"/>
        <v>5000</v>
      </c>
      <c r="P141" s="20"/>
      <c r="Q141" s="20"/>
      <c r="R141" s="20">
        <f t="shared" si="34"/>
        <v>0</v>
      </c>
      <c r="S141" s="20"/>
      <c r="T141" s="152">
        <f t="shared" si="35"/>
        <v>0</v>
      </c>
      <c r="U141" s="120">
        <f t="shared" si="36"/>
        <v>5000</v>
      </c>
      <c r="V141" s="120">
        <f t="shared" si="37"/>
        <v>0</v>
      </c>
      <c r="W141" s="121">
        <f t="shared" si="38"/>
        <v>0</v>
      </c>
      <c r="X141" s="121">
        <f t="shared" si="39"/>
        <v>0</v>
      </c>
      <c r="Y141" s="206">
        <f t="shared" si="40"/>
        <v>0</v>
      </c>
      <c r="Z141" s="206">
        <f t="shared" si="41"/>
        <v>0</v>
      </c>
    </row>
    <row r="142" spans="1:26">
      <c r="A142" s="18"/>
      <c r="B142" s="86" t="s">
        <v>99</v>
      </c>
      <c r="F142" s="84"/>
      <c r="G142" s="119">
        <v>14000</v>
      </c>
      <c r="H142" s="20"/>
      <c r="I142" s="20">
        <v>0</v>
      </c>
      <c r="J142" s="20"/>
      <c r="K142" s="117"/>
      <c r="L142" s="119">
        <v>0</v>
      </c>
      <c r="M142" s="108"/>
      <c r="N142" s="20"/>
      <c r="O142" s="20">
        <f t="shared" si="33"/>
        <v>2000</v>
      </c>
      <c r="P142" s="20"/>
      <c r="Q142" s="20"/>
      <c r="R142" s="20">
        <f t="shared" si="34"/>
        <v>0</v>
      </c>
      <c r="S142" s="20"/>
      <c r="T142" s="152">
        <f t="shared" si="35"/>
        <v>0</v>
      </c>
      <c r="U142" s="120">
        <f t="shared" si="36"/>
        <v>2000</v>
      </c>
      <c r="V142" s="120">
        <f t="shared" si="37"/>
        <v>0</v>
      </c>
      <c r="W142" s="121">
        <f t="shared" si="38"/>
        <v>0</v>
      </c>
      <c r="X142" s="121">
        <f t="shared" si="39"/>
        <v>0</v>
      </c>
      <c r="Y142" s="206">
        <f t="shared" si="40"/>
        <v>0</v>
      </c>
      <c r="Z142" s="206">
        <f t="shared" si="41"/>
        <v>0</v>
      </c>
    </row>
    <row r="143" spans="1:26">
      <c r="A143" s="18"/>
      <c r="B143" s="86" t="s">
        <v>100</v>
      </c>
      <c r="F143" s="84"/>
      <c r="G143" s="119">
        <v>10000</v>
      </c>
      <c r="H143" s="20"/>
      <c r="I143" s="20">
        <v>0</v>
      </c>
      <c r="J143" s="20"/>
      <c r="K143" s="117"/>
      <c r="L143" s="119">
        <v>0</v>
      </c>
      <c r="M143" s="108"/>
      <c r="N143" s="20"/>
      <c r="O143" s="20">
        <f t="shared" si="33"/>
        <v>0</v>
      </c>
      <c r="P143" s="20"/>
      <c r="Q143" s="20"/>
      <c r="R143" s="20">
        <f t="shared" si="34"/>
        <v>0</v>
      </c>
      <c r="S143" s="20"/>
      <c r="T143" s="152">
        <f t="shared" si="35"/>
        <v>0</v>
      </c>
      <c r="U143" s="120">
        <f t="shared" si="36"/>
        <v>0</v>
      </c>
      <c r="V143" s="120">
        <f t="shared" si="37"/>
        <v>0</v>
      </c>
      <c r="W143" s="121">
        <f t="shared" si="38"/>
        <v>0</v>
      </c>
      <c r="X143" s="121">
        <f t="shared" si="39"/>
        <v>0</v>
      </c>
      <c r="Y143" s="206">
        <f t="shared" si="40"/>
        <v>0</v>
      </c>
      <c r="Z143" s="206">
        <f t="shared" si="41"/>
        <v>0</v>
      </c>
    </row>
    <row r="144" spans="1:26">
      <c r="A144" s="18"/>
      <c r="B144" s="86" t="s">
        <v>101</v>
      </c>
      <c r="F144" s="84"/>
      <c r="G144" s="119">
        <v>12000</v>
      </c>
      <c r="H144" s="20"/>
      <c r="I144" s="20">
        <v>0</v>
      </c>
      <c r="J144" s="20"/>
      <c r="K144" s="117"/>
      <c r="L144" s="119">
        <v>3270</v>
      </c>
      <c r="M144" s="94"/>
      <c r="N144" s="20"/>
      <c r="O144" s="20">
        <f t="shared" si="33"/>
        <v>0</v>
      </c>
      <c r="P144" s="20"/>
      <c r="Q144" s="20"/>
      <c r="R144" s="20">
        <f t="shared" si="34"/>
        <v>3270</v>
      </c>
      <c r="S144" s="20"/>
      <c r="T144" s="152">
        <f t="shared" si="35"/>
        <v>0.27250000000000002</v>
      </c>
      <c r="U144" s="120">
        <f t="shared" si="36"/>
        <v>0</v>
      </c>
      <c r="V144" s="120">
        <f t="shared" si="37"/>
        <v>0</v>
      </c>
      <c r="W144" s="121">
        <f t="shared" si="38"/>
        <v>3270</v>
      </c>
      <c r="X144" s="121">
        <f t="shared" si="39"/>
        <v>0</v>
      </c>
      <c r="Y144" s="206">
        <f t="shared" si="40"/>
        <v>0.27250000000000002</v>
      </c>
      <c r="Z144" s="206">
        <f t="shared" si="41"/>
        <v>0</v>
      </c>
    </row>
    <row r="145" spans="1:26">
      <c r="A145" s="18"/>
      <c r="B145" s="86" t="s">
        <v>102</v>
      </c>
      <c r="F145" s="84"/>
      <c r="G145" s="119">
        <v>13000</v>
      </c>
      <c r="H145" s="20"/>
      <c r="I145" s="20">
        <v>0</v>
      </c>
      <c r="J145" s="20"/>
      <c r="K145" s="117"/>
      <c r="L145" s="119">
        <v>0</v>
      </c>
      <c r="M145" s="108"/>
      <c r="N145" s="20"/>
      <c r="O145" s="20">
        <f t="shared" si="33"/>
        <v>0</v>
      </c>
      <c r="P145" s="20"/>
      <c r="Q145" s="20"/>
      <c r="R145" s="20">
        <f t="shared" si="34"/>
        <v>0</v>
      </c>
      <c r="S145" s="20"/>
      <c r="T145" s="152">
        <f t="shared" si="35"/>
        <v>0</v>
      </c>
      <c r="U145" s="120">
        <f t="shared" si="36"/>
        <v>0</v>
      </c>
      <c r="V145" s="120">
        <f t="shared" si="37"/>
        <v>0</v>
      </c>
      <c r="W145" s="121">
        <f t="shared" si="38"/>
        <v>0</v>
      </c>
      <c r="X145" s="121">
        <f t="shared" si="39"/>
        <v>0</v>
      </c>
      <c r="Y145" s="206">
        <f t="shared" si="40"/>
        <v>0</v>
      </c>
      <c r="Z145" s="206">
        <f t="shared" si="41"/>
        <v>0</v>
      </c>
    </row>
    <row r="146" spans="1:26">
      <c r="A146" s="18"/>
      <c r="B146" s="86" t="s">
        <v>103</v>
      </c>
      <c r="F146" s="84"/>
      <c r="G146" s="119">
        <v>38377</v>
      </c>
      <c r="H146" s="20"/>
      <c r="I146" s="20">
        <v>0</v>
      </c>
      <c r="J146" s="20"/>
      <c r="K146" s="117"/>
      <c r="L146" s="119">
        <v>0</v>
      </c>
      <c r="M146" s="108"/>
      <c r="N146" s="20"/>
      <c r="O146" s="20">
        <f t="shared" si="33"/>
        <v>0</v>
      </c>
      <c r="P146" s="20"/>
      <c r="Q146" s="20"/>
      <c r="R146" s="20">
        <f t="shared" si="34"/>
        <v>0</v>
      </c>
      <c r="S146" s="20"/>
      <c r="T146" s="152">
        <f t="shared" si="35"/>
        <v>0</v>
      </c>
      <c r="U146" s="120">
        <f t="shared" si="36"/>
        <v>0</v>
      </c>
      <c r="V146" s="120">
        <f t="shared" si="37"/>
        <v>0</v>
      </c>
      <c r="W146" s="121">
        <f t="shared" si="38"/>
        <v>0</v>
      </c>
      <c r="X146" s="121">
        <f t="shared" si="39"/>
        <v>0</v>
      </c>
      <c r="Y146" s="206">
        <f t="shared" si="40"/>
        <v>0</v>
      </c>
      <c r="Z146" s="206">
        <f t="shared" si="41"/>
        <v>0</v>
      </c>
    </row>
    <row r="147" spans="1:26">
      <c r="A147" s="18"/>
      <c r="B147" s="86" t="s">
        <v>104</v>
      </c>
      <c r="F147" s="84"/>
      <c r="G147" s="119">
        <v>14000</v>
      </c>
      <c r="H147" s="20"/>
      <c r="I147" s="20">
        <v>0</v>
      </c>
      <c r="J147" s="20"/>
      <c r="K147" s="117"/>
      <c r="L147" s="119">
        <v>0</v>
      </c>
      <c r="M147" s="108"/>
      <c r="N147" s="20"/>
      <c r="O147" s="20">
        <f t="shared" si="33"/>
        <v>0</v>
      </c>
      <c r="P147" s="20"/>
      <c r="Q147" s="20"/>
      <c r="R147" s="20">
        <f t="shared" si="34"/>
        <v>0</v>
      </c>
      <c r="S147" s="20"/>
      <c r="T147" s="152">
        <f t="shared" si="35"/>
        <v>0</v>
      </c>
      <c r="U147" s="120">
        <f t="shared" si="36"/>
        <v>0</v>
      </c>
      <c r="V147" s="120">
        <f t="shared" si="37"/>
        <v>0</v>
      </c>
      <c r="W147" s="121">
        <f t="shared" si="38"/>
        <v>0</v>
      </c>
      <c r="X147" s="121">
        <f t="shared" si="39"/>
        <v>0</v>
      </c>
      <c r="Y147" s="206">
        <f t="shared" si="40"/>
        <v>0</v>
      </c>
      <c r="Z147" s="206">
        <f t="shared" si="41"/>
        <v>0</v>
      </c>
    </row>
    <row r="148" spans="1:26">
      <c r="A148" s="18"/>
      <c r="B148" s="86" t="s">
        <v>105</v>
      </c>
      <c r="F148" s="84"/>
      <c r="G148" s="119">
        <v>1000</v>
      </c>
      <c r="H148" s="20"/>
      <c r="I148" s="20">
        <v>242</v>
      </c>
      <c r="J148" s="20"/>
      <c r="K148" s="117"/>
      <c r="L148" s="119">
        <v>259.83999999999997</v>
      </c>
      <c r="M148" s="108"/>
      <c r="N148" s="20"/>
      <c r="O148" s="20">
        <f t="shared" si="33"/>
        <v>255.92</v>
      </c>
      <c r="P148" s="20"/>
      <c r="Q148" s="20"/>
      <c r="R148" s="20">
        <f t="shared" si="34"/>
        <v>273.76</v>
      </c>
      <c r="S148" s="20"/>
      <c r="T148" s="152">
        <f t="shared" si="35"/>
        <v>0.27376</v>
      </c>
      <c r="U148" s="120">
        <f t="shared" si="36"/>
        <v>255.92</v>
      </c>
      <c r="V148" s="120">
        <f t="shared" si="37"/>
        <v>0</v>
      </c>
      <c r="W148" s="121">
        <f t="shared" si="38"/>
        <v>273.76</v>
      </c>
      <c r="X148" s="121">
        <f t="shared" si="39"/>
        <v>0</v>
      </c>
      <c r="Y148" s="206">
        <f t="shared" si="40"/>
        <v>0.27376</v>
      </c>
      <c r="Z148" s="206">
        <f t="shared" si="41"/>
        <v>0</v>
      </c>
    </row>
    <row r="149" spans="1:26" ht="15.75" thickBot="1">
      <c r="A149" s="18"/>
      <c r="B149" s="88" t="s">
        <v>106</v>
      </c>
      <c r="C149" s="83"/>
      <c r="D149" s="83"/>
      <c r="E149" s="83"/>
      <c r="F149" s="87"/>
      <c r="G149" s="119">
        <v>10000</v>
      </c>
      <c r="H149" s="20"/>
      <c r="I149" s="20">
        <v>2000</v>
      </c>
      <c r="J149" s="20"/>
      <c r="K149" s="126"/>
      <c r="L149" s="127">
        <v>0</v>
      </c>
      <c r="M149" s="122"/>
      <c r="N149" s="20"/>
      <c r="O149" s="20">
        <f t="shared" si="33"/>
        <v>4000</v>
      </c>
      <c r="P149" s="20"/>
      <c r="Q149" s="20"/>
      <c r="R149" s="20">
        <f t="shared" si="34"/>
        <v>0</v>
      </c>
      <c r="S149" s="20"/>
      <c r="T149" s="152">
        <f t="shared" si="35"/>
        <v>0</v>
      </c>
      <c r="U149" s="120">
        <f t="shared" si="36"/>
        <v>4000</v>
      </c>
      <c r="V149" s="120">
        <f t="shared" si="37"/>
        <v>0</v>
      </c>
      <c r="W149" s="121">
        <f t="shared" si="38"/>
        <v>0</v>
      </c>
      <c r="X149" s="121">
        <f t="shared" si="39"/>
        <v>0</v>
      </c>
      <c r="Y149" s="206">
        <f t="shared" si="40"/>
        <v>0</v>
      </c>
      <c r="Z149" s="206">
        <f t="shared" si="41"/>
        <v>0</v>
      </c>
    </row>
    <row r="150" spans="1:26" s="157" customFormat="1" ht="15.75" thickBot="1">
      <c r="B150" s="287" t="s">
        <v>51</v>
      </c>
      <c r="C150" s="288"/>
      <c r="D150" s="288"/>
      <c r="E150" s="288"/>
      <c r="F150" s="288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144"/>
      <c r="T150" s="158"/>
    </row>
    <row r="151" spans="1:26">
      <c r="A151" s="18"/>
      <c r="B151" s="447"/>
      <c r="C151" s="448"/>
      <c r="D151" s="448"/>
      <c r="E151" s="448"/>
      <c r="F151" s="449"/>
      <c r="G151" s="93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152"/>
    </row>
    <row r="152" spans="1:26" ht="15.75" thickBot="1">
      <c r="A152" s="18"/>
      <c r="B152" s="444"/>
      <c r="C152" s="445"/>
      <c r="D152" s="445"/>
      <c r="E152" s="445"/>
      <c r="F152" s="446"/>
      <c r="G152" s="93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152"/>
    </row>
    <row r="153" spans="1:26" ht="15.75" thickBot="1">
      <c r="A153" s="18"/>
      <c r="B153" s="133" t="s">
        <v>89</v>
      </c>
      <c r="C153" s="132"/>
      <c r="D153" s="132"/>
      <c r="E153" s="132"/>
      <c r="F153" s="132"/>
      <c r="G153" s="161">
        <f>SUM(G154:G156)</f>
        <v>287129</v>
      </c>
      <c r="H153" s="162"/>
      <c r="I153" s="163">
        <f>SUM(I154:I156)</f>
        <v>19433</v>
      </c>
      <c r="J153" s="164"/>
      <c r="K153" s="164"/>
      <c r="L153" s="163">
        <f>SUM(L154:L156)</f>
        <v>23510.07</v>
      </c>
      <c r="M153" s="164"/>
      <c r="N153" s="164"/>
      <c r="O153" s="163">
        <f>SUM(O154:O156)</f>
        <v>38866</v>
      </c>
      <c r="P153" s="164"/>
      <c r="Q153" s="164"/>
      <c r="R153" s="163">
        <f>SUM(R154:R156)</f>
        <v>36634.39</v>
      </c>
      <c r="S153" s="165"/>
      <c r="T153" s="160"/>
    </row>
    <row r="154" spans="1:26">
      <c r="A154" s="18"/>
      <c r="B154" s="86" t="s">
        <v>90</v>
      </c>
      <c r="F154" s="84"/>
      <c r="G154" s="119">
        <v>233196</v>
      </c>
      <c r="H154" s="20"/>
      <c r="I154" s="20">
        <v>19433</v>
      </c>
      <c r="J154" s="20"/>
      <c r="K154" s="125"/>
      <c r="L154" s="120">
        <v>23510.07</v>
      </c>
      <c r="M154" s="20"/>
      <c r="N154" s="20"/>
      <c r="O154" s="20">
        <f>+I154+O57</f>
        <v>38866</v>
      </c>
      <c r="P154" s="20"/>
      <c r="Q154" s="20"/>
      <c r="R154" s="20">
        <f>+L154+R57</f>
        <v>36634.39</v>
      </c>
      <c r="S154" s="20"/>
      <c r="T154" s="152">
        <f t="shared" ref="T154:T156" si="42">+R154/G154</f>
        <v>0.1570969913720647</v>
      </c>
      <c r="U154" s="120">
        <f t="shared" ref="U154:U156" si="43">+I154+O57</f>
        <v>38866</v>
      </c>
      <c r="V154" s="120">
        <f t="shared" ref="V154:V156" si="44">+O154-U154</f>
        <v>0</v>
      </c>
      <c r="W154" s="121">
        <f t="shared" ref="W154:W156" si="45">+L154+R57</f>
        <v>36634.39</v>
      </c>
      <c r="X154" s="121">
        <f t="shared" ref="X154:X156" si="46">+R154-W154</f>
        <v>0</v>
      </c>
      <c r="Y154" s="206">
        <f t="shared" ref="Y154:Y156" si="47">+W154/G154</f>
        <v>0.1570969913720647</v>
      </c>
      <c r="Z154" s="206">
        <f t="shared" ref="Z154:Z156" si="48">+T154-Y154</f>
        <v>0</v>
      </c>
    </row>
    <row r="155" spans="1:26">
      <c r="A155" s="18"/>
      <c r="B155" s="86" t="s">
        <v>91</v>
      </c>
      <c r="F155" s="84"/>
      <c r="G155" s="119">
        <v>19433</v>
      </c>
      <c r="H155" s="20"/>
      <c r="I155" s="20"/>
      <c r="J155" s="20"/>
      <c r="K155" s="117"/>
      <c r="L155" s="119"/>
      <c r="M155" s="94"/>
      <c r="N155" s="20"/>
      <c r="O155" s="20"/>
      <c r="P155" s="20"/>
      <c r="Q155" s="20"/>
      <c r="R155" s="20"/>
      <c r="S155" s="20"/>
      <c r="T155" s="152">
        <f t="shared" si="42"/>
        <v>0</v>
      </c>
      <c r="U155" s="120">
        <f t="shared" si="43"/>
        <v>0</v>
      </c>
      <c r="V155" s="120">
        <f t="shared" si="44"/>
        <v>0</v>
      </c>
      <c r="W155" s="121">
        <f t="shared" si="45"/>
        <v>0</v>
      </c>
      <c r="X155" s="121">
        <f t="shared" si="46"/>
        <v>0</v>
      </c>
      <c r="Y155" s="206">
        <f t="shared" si="47"/>
        <v>0</v>
      </c>
      <c r="Z155" s="206">
        <f t="shared" si="48"/>
        <v>0</v>
      </c>
    </row>
    <row r="156" spans="1:26" ht="15.75" customHeight="1" thickBot="1">
      <c r="A156" s="18"/>
      <c r="B156" s="86" t="s">
        <v>92</v>
      </c>
      <c r="F156" s="84"/>
      <c r="G156" s="119">
        <v>34500</v>
      </c>
      <c r="H156" s="20"/>
      <c r="I156" s="20"/>
      <c r="J156" s="20"/>
      <c r="K156" s="117"/>
      <c r="L156" s="119"/>
      <c r="M156" s="94"/>
      <c r="N156" s="20"/>
      <c r="O156" s="20"/>
      <c r="P156" s="20"/>
      <c r="Q156" s="20"/>
      <c r="R156" s="20"/>
      <c r="S156" s="20"/>
      <c r="T156" s="152">
        <f t="shared" si="42"/>
        <v>0</v>
      </c>
      <c r="U156" s="120">
        <f t="shared" si="43"/>
        <v>0</v>
      </c>
      <c r="V156" s="120">
        <f t="shared" si="44"/>
        <v>0</v>
      </c>
      <c r="W156" s="121">
        <f t="shared" si="45"/>
        <v>0</v>
      </c>
      <c r="X156" s="121">
        <f t="shared" si="46"/>
        <v>0</v>
      </c>
      <c r="Y156" s="206">
        <f t="shared" si="47"/>
        <v>0</v>
      </c>
      <c r="Z156" s="206">
        <f t="shared" si="48"/>
        <v>0</v>
      </c>
    </row>
    <row r="157" spans="1:26" ht="15.75" thickBot="1">
      <c r="A157" s="18"/>
      <c r="B157" s="292" t="s">
        <v>22</v>
      </c>
      <c r="C157" s="293"/>
      <c r="D157" s="293"/>
      <c r="E157" s="293"/>
      <c r="F157" s="294"/>
      <c r="G157" s="147">
        <f>+G135+G153+G150</f>
        <v>560000</v>
      </c>
      <c r="H157" s="21"/>
      <c r="I157" s="21">
        <f>+I135+I150+I153</f>
        <v>32583</v>
      </c>
      <c r="J157" s="21"/>
      <c r="K157" s="21"/>
      <c r="L157" s="21">
        <f>+L135+L150+L153</f>
        <v>27039.91</v>
      </c>
      <c r="M157" s="21"/>
      <c r="N157" s="21"/>
      <c r="O157" s="21">
        <f>+O135+O150+O153</f>
        <v>71666</v>
      </c>
      <c r="P157" s="21"/>
      <c r="Q157" s="21"/>
      <c r="R157" s="21">
        <f>+R135+R150+R153</f>
        <v>50004.229999999996</v>
      </c>
      <c r="S157" s="22"/>
      <c r="T157" s="153"/>
      <c r="U157" s="25"/>
    </row>
    <row r="158" spans="1:26" ht="15.75" thickBot="1">
      <c r="A158" s="18"/>
      <c r="C158" s="110"/>
      <c r="H158" s="109"/>
      <c r="K158" s="109"/>
      <c r="M158" s="109"/>
      <c r="T158" s="109"/>
    </row>
    <row r="159" spans="1:26" ht="15.75" thickBot="1">
      <c r="A159" s="18"/>
      <c r="B159" s="295" t="s">
        <v>31</v>
      </c>
      <c r="C159" s="296"/>
      <c r="D159" s="296"/>
      <c r="E159" s="296"/>
      <c r="F159" s="296"/>
      <c r="G159" s="296"/>
      <c r="H159" s="296"/>
      <c r="I159" s="296"/>
      <c r="J159" s="296"/>
      <c r="K159" s="296"/>
      <c r="L159" s="296"/>
      <c r="M159" s="296"/>
      <c r="N159" s="296"/>
      <c r="O159" s="296"/>
      <c r="P159" s="296"/>
      <c r="Q159" s="296"/>
      <c r="R159" s="296"/>
      <c r="S159" s="296"/>
      <c r="T159" s="297"/>
    </row>
    <row r="160" spans="1:26" ht="15.75" thickBot="1">
      <c r="A160" s="18"/>
      <c r="B160" s="298"/>
      <c r="C160" s="299"/>
      <c r="D160" s="301" t="s">
        <v>16</v>
      </c>
      <c r="E160" s="302"/>
      <c r="F160" s="302"/>
      <c r="G160" s="302"/>
      <c r="H160" s="303"/>
      <c r="I160" s="301" t="s">
        <v>32</v>
      </c>
      <c r="J160" s="302"/>
      <c r="K160" s="302"/>
      <c r="L160" s="302"/>
      <c r="M160" s="302"/>
      <c r="N160" s="303"/>
      <c r="O160" s="301" t="s">
        <v>18</v>
      </c>
      <c r="P160" s="302"/>
      <c r="Q160" s="302"/>
      <c r="R160" s="302"/>
      <c r="S160" s="302"/>
      <c r="T160" s="26"/>
    </row>
    <row r="161" spans="1:20" ht="15.75" thickBot="1">
      <c r="B161" s="258"/>
      <c r="C161" s="300"/>
      <c r="D161" s="304" t="s">
        <v>27</v>
      </c>
      <c r="E161" s="305"/>
      <c r="F161" s="305" t="s">
        <v>28</v>
      </c>
      <c r="G161" s="305"/>
      <c r="H161" s="188"/>
      <c r="I161" s="304" t="s">
        <v>27</v>
      </c>
      <c r="J161" s="305"/>
      <c r="K161" s="305" t="s">
        <v>28</v>
      </c>
      <c r="L161" s="305"/>
      <c r="M161" s="306" t="s">
        <v>29</v>
      </c>
      <c r="N161" s="307"/>
      <c r="O161" s="304" t="s">
        <v>27</v>
      </c>
      <c r="P161" s="305"/>
      <c r="Q161" s="305" t="s">
        <v>28</v>
      </c>
      <c r="R161" s="305"/>
      <c r="S161" s="306" t="s">
        <v>29</v>
      </c>
      <c r="T161" s="307"/>
    </row>
    <row r="162" spans="1:20">
      <c r="B162" s="273" t="s">
        <v>33</v>
      </c>
      <c r="C162" s="274"/>
      <c r="D162" s="275"/>
      <c r="E162" s="276"/>
      <c r="F162" s="277">
        <f>+G135</f>
        <v>272871</v>
      </c>
      <c r="G162" s="277"/>
      <c r="H162" s="184"/>
      <c r="I162" s="275"/>
      <c r="J162" s="276"/>
      <c r="K162" s="276">
        <f>+L135</f>
        <v>3529.84</v>
      </c>
      <c r="L162" s="276"/>
      <c r="M162" s="276"/>
      <c r="N162" s="278"/>
      <c r="O162" s="275"/>
      <c r="P162" s="276"/>
      <c r="Q162" s="279">
        <f>+R135</f>
        <v>13369.84</v>
      </c>
      <c r="R162" s="279"/>
      <c r="S162" s="276"/>
      <c r="T162" s="278"/>
    </row>
    <row r="163" spans="1:20" ht="15" customHeight="1" thickBot="1">
      <c r="B163" s="280" t="s">
        <v>34</v>
      </c>
      <c r="C163" s="281"/>
      <c r="D163" s="239"/>
      <c r="E163" s="237"/>
      <c r="F163" s="237">
        <f>+G153</f>
        <v>287129</v>
      </c>
      <c r="G163" s="237"/>
      <c r="H163" s="185"/>
      <c r="I163" s="239"/>
      <c r="J163" s="237"/>
      <c r="K163" s="237">
        <f>+L153</f>
        <v>23510.07</v>
      </c>
      <c r="L163" s="237"/>
      <c r="M163" s="237"/>
      <c r="N163" s="238"/>
      <c r="O163" s="239"/>
      <c r="P163" s="237"/>
      <c r="Q163" s="237">
        <f>+R153</f>
        <v>36634.39</v>
      </c>
      <c r="R163" s="237"/>
      <c r="S163" s="237"/>
      <c r="T163" s="238"/>
    </row>
    <row r="164" spans="1:20" ht="15.75" customHeight="1" thickBot="1">
      <c r="B164" s="27" t="s">
        <v>22</v>
      </c>
      <c r="C164" s="28"/>
      <c r="D164" s="240"/>
      <c r="E164" s="241"/>
      <c r="F164" s="242">
        <f>SUM(F162:G163)</f>
        <v>560000</v>
      </c>
      <c r="G164" s="242"/>
      <c r="H164" s="189"/>
      <c r="I164" s="240"/>
      <c r="J164" s="241"/>
      <c r="K164" s="241">
        <f>SUM(K162:L163)</f>
        <v>27039.91</v>
      </c>
      <c r="L164" s="241"/>
      <c r="M164" s="241"/>
      <c r="N164" s="243"/>
      <c r="O164" s="240"/>
      <c r="P164" s="241"/>
      <c r="Q164" s="242">
        <f>SUM(Q162:R163)</f>
        <v>50004.229999999996</v>
      </c>
      <c r="R164" s="242"/>
      <c r="S164" s="241"/>
      <c r="T164" s="243"/>
    </row>
    <row r="165" spans="1:20">
      <c r="B165" s="98"/>
      <c r="C165" s="98"/>
      <c r="D165" s="98"/>
      <c r="E165" s="98"/>
      <c r="F165" s="105"/>
      <c r="G165" s="105"/>
      <c r="H165" s="103"/>
      <c r="I165" s="105"/>
      <c r="J165" s="105"/>
      <c r="K165" s="105"/>
      <c r="L165" s="103"/>
      <c r="M165" s="105"/>
      <c r="N165" s="103"/>
      <c r="O165" s="103"/>
      <c r="P165" s="105"/>
      <c r="Q165" s="18"/>
      <c r="R165" s="18"/>
      <c r="S165" s="18"/>
      <c r="T165" s="18"/>
    </row>
    <row r="166" spans="1:20" ht="15.75" customHeight="1" thickBot="1">
      <c r="B166" s="98"/>
      <c r="C166" s="98"/>
      <c r="D166" s="98"/>
      <c r="E166" s="98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8"/>
      <c r="R166" s="18"/>
      <c r="S166" s="18"/>
      <c r="T166" s="18"/>
    </row>
    <row r="167" spans="1:20" ht="15.75" thickBot="1">
      <c r="B167" s="256" t="s">
        <v>35</v>
      </c>
      <c r="C167" s="257"/>
      <c r="D167" s="257"/>
      <c r="E167" s="258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  <c r="R167" s="252"/>
      <c r="S167" s="252"/>
      <c r="T167" s="252"/>
    </row>
    <row r="168" spans="1:20">
      <c r="A168" s="18"/>
      <c r="B168" s="259"/>
      <c r="C168" s="260"/>
      <c r="D168" s="260"/>
      <c r="E168" s="260"/>
      <c r="F168" s="260"/>
      <c r="G168" s="260"/>
      <c r="H168" s="260"/>
      <c r="I168" s="260"/>
      <c r="J168" s="260"/>
      <c r="K168" s="260"/>
      <c r="L168" s="260"/>
      <c r="M168" s="260"/>
      <c r="N168" s="260"/>
      <c r="O168" s="260"/>
      <c r="P168" s="260"/>
      <c r="Q168" s="260"/>
      <c r="R168" s="260"/>
      <c r="S168" s="260"/>
      <c r="T168" s="261"/>
    </row>
    <row r="169" spans="1:20" ht="26.25" customHeight="1">
      <c r="A169" s="4"/>
      <c r="B169" s="262"/>
      <c r="C169" s="263"/>
      <c r="D169" s="263"/>
      <c r="E169" s="263"/>
      <c r="F169" s="263"/>
      <c r="G169" s="263"/>
      <c r="H169" s="263"/>
      <c r="I169" s="263"/>
      <c r="J169" s="263"/>
      <c r="K169" s="263"/>
      <c r="L169" s="263"/>
      <c r="M169" s="263"/>
      <c r="N169" s="263"/>
      <c r="O169" s="263"/>
      <c r="P169" s="263"/>
      <c r="Q169" s="263"/>
      <c r="R169" s="263"/>
      <c r="S169" s="263"/>
      <c r="T169" s="264"/>
    </row>
    <row r="170" spans="1:20">
      <c r="A170" s="18"/>
      <c r="B170" s="262"/>
      <c r="C170" s="263"/>
      <c r="D170" s="263"/>
      <c r="E170" s="263"/>
      <c r="F170" s="263"/>
      <c r="G170" s="263"/>
      <c r="H170" s="263"/>
      <c r="I170" s="263"/>
      <c r="J170" s="263"/>
      <c r="K170" s="263"/>
      <c r="L170" s="263"/>
      <c r="M170" s="263"/>
      <c r="N170" s="263"/>
      <c r="O170" s="263"/>
      <c r="P170" s="263"/>
      <c r="Q170" s="263"/>
      <c r="R170" s="263"/>
      <c r="S170" s="263"/>
      <c r="T170" s="264"/>
    </row>
    <row r="171" spans="1:20">
      <c r="A171" s="18"/>
      <c r="B171" s="262"/>
      <c r="C171" s="263"/>
      <c r="D171" s="263"/>
      <c r="E171" s="263"/>
      <c r="F171" s="263"/>
      <c r="G171" s="263"/>
      <c r="H171" s="263"/>
      <c r="I171" s="263"/>
      <c r="J171" s="263"/>
      <c r="K171" s="263"/>
      <c r="L171" s="263"/>
      <c r="M171" s="263"/>
      <c r="N171" s="263"/>
      <c r="O171" s="263"/>
      <c r="P171" s="263"/>
      <c r="Q171" s="263"/>
      <c r="R171" s="263"/>
      <c r="S171" s="263"/>
      <c r="T171" s="264"/>
    </row>
    <row r="172" spans="1:20">
      <c r="A172" s="18"/>
      <c r="B172" s="262"/>
      <c r="C172" s="263"/>
      <c r="D172" s="263"/>
      <c r="E172" s="263"/>
      <c r="F172" s="263"/>
      <c r="G172" s="263"/>
      <c r="H172" s="263"/>
      <c r="I172" s="263"/>
      <c r="J172" s="263"/>
      <c r="K172" s="263"/>
      <c r="L172" s="263"/>
      <c r="M172" s="263"/>
      <c r="N172" s="263"/>
      <c r="O172" s="263"/>
      <c r="P172" s="263"/>
      <c r="Q172" s="263"/>
      <c r="R172" s="263"/>
      <c r="S172" s="263"/>
      <c r="T172" s="264"/>
    </row>
    <row r="173" spans="1:20">
      <c r="B173" s="262"/>
      <c r="C173" s="263"/>
      <c r="D173" s="263"/>
      <c r="E173" s="263"/>
      <c r="F173" s="263"/>
      <c r="G173" s="263"/>
      <c r="H173" s="263"/>
      <c r="I173" s="263"/>
      <c r="J173" s="263"/>
      <c r="K173" s="263"/>
      <c r="L173" s="263"/>
      <c r="M173" s="263"/>
      <c r="N173" s="263"/>
      <c r="O173" s="263"/>
      <c r="P173" s="263"/>
      <c r="Q173" s="263"/>
      <c r="R173" s="263"/>
      <c r="S173" s="263"/>
      <c r="T173" s="264"/>
    </row>
    <row r="174" spans="1:20" ht="15.75" thickBot="1">
      <c r="B174" s="265"/>
      <c r="C174" s="266"/>
      <c r="D174" s="266"/>
      <c r="E174" s="266"/>
      <c r="F174" s="266"/>
      <c r="G174" s="266"/>
      <c r="H174" s="266"/>
      <c r="I174" s="266"/>
      <c r="J174" s="266"/>
      <c r="K174" s="266"/>
      <c r="L174" s="266"/>
      <c r="M174" s="266"/>
      <c r="N174" s="266"/>
      <c r="O174" s="266"/>
      <c r="P174" s="266"/>
      <c r="Q174" s="266"/>
      <c r="R174" s="266"/>
      <c r="S174" s="266"/>
      <c r="T174" s="267"/>
    </row>
    <row r="175" spans="1:20">
      <c r="B175" s="18"/>
    </row>
    <row r="176" spans="1:20">
      <c r="B176" s="32"/>
      <c r="C176" s="32"/>
      <c r="D176" s="32"/>
      <c r="E176" s="32"/>
      <c r="F176" s="32"/>
      <c r="H176" s="32"/>
      <c r="I176" s="248" t="s">
        <v>36</v>
      </c>
      <c r="J176" s="248"/>
      <c r="K176" s="248"/>
      <c r="L176" s="248"/>
      <c r="M176" s="248"/>
      <c r="N176" s="248"/>
      <c r="Q176" s="248" t="s">
        <v>37</v>
      </c>
      <c r="R176" s="248"/>
      <c r="S176" s="248"/>
      <c r="T176" s="248"/>
    </row>
    <row r="177" spans="2:20">
      <c r="B177" s="268" t="s">
        <v>38</v>
      </c>
      <c r="C177" s="268"/>
      <c r="D177" s="268"/>
      <c r="E177" s="268"/>
      <c r="F177" s="268"/>
      <c r="G177" s="268"/>
      <c r="H177" s="33"/>
      <c r="I177" s="269"/>
      <c r="J177" s="269"/>
      <c r="K177" s="269"/>
      <c r="L177" s="269"/>
      <c r="M177" s="269"/>
      <c r="N177" s="269"/>
      <c r="O177" s="33"/>
      <c r="P177" s="33"/>
      <c r="Q177" s="271" t="s">
        <v>1</v>
      </c>
      <c r="R177" s="271"/>
      <c r="S177" s="271"/>
      <c r="T177" s="271"/>
    </row>
    <row r="178" spans="2:20">
      <c r="B178" s="268"/>
      <c r="C178" s="268"/>
      <c r="D178" s="268"/>
      <c r="E178" s="268"/>
      <c r="F178" s="268"/>
      <c r="G178" s="268"/>
      <c r="H178" s="80"/>
      <c r="I178" s="269"/>
      <c r="J178" s="269"/>
      <c r="K178" s="269"/>
      <c r="L178" s="269"/>
      <c r="M178" s="269"/>
      <c r="N178" s="269"/>
      <c r="O178" s="80"/>
      <c r="P178" s="80"/>
      <c r="Q178" s="271"/>
      <c r="R178" s="271"/>
      <c r="S178" s="271"/>
      <c r="T178" s="271"/>
    </row>
    <row r="179" spans="2:20">
      <c r="B179" s="268"/>
      <c r="C179" s="268"/>
      <c r="D179" s="268"/>
      <c r="E179" s="268"/>
      <c r="F179" s="268"/>
      <c r="G179" s="268"/>
      <c r="H179" s="80"/>
      <c r="I179" s="269"/>
      <c r="J179" s="269"/>
      <c r="K179" s="269"/>
      <c r="L179" s="269"/>
      <c r="M179" s="269"/>
      <c r="N179" s="269"/>
      <c r="O179" s="80"/>
      <c r="P179" s="80"/>
      <c r="Q179" s="271"/>
      <c r="R179" s="271"/>
      <c r="S179" s="271"/>
      <c r="T179" s="271"/>
    </row>
    <row r="180" spans="2:20">
      <c r="B180" s="268"/>
      <c r="C180" s="268"/>
      <c r="D180" s="268"/>
      <c r="E180" s="268"/>
      <c r="F180" s="268"/>
      <c r="G180" s="268"/>
      <c r="H180" s="80"/>
      <c r="I180" s="269"/>
      <c r="J180" s="269"/>
      <c r="K180" s="269"/>
      <c r="L180" s="269"/>
      <c r="M180" s="269"/>
      <c r="N180" s="269"/>
      <c r="O180" s="80"/>
      <c r="P180" s="80"/>
      <c r="Q180" s="271"/>
      <c r="R180" s="271"/>
      <c r="S180" s="271"/>
      <c r="T180" s="271"/>
    </row>
    <row r="181" spans="2:20" ht="15.75" thickBot="1">
      <c r="B181" s="272"/>
      <c r="C181" s="272"/>
      <c r="D181" s="272"/>
      <c r="E181" s="272"/>
      <c r="F181" s="272"/>
      <c r="G181" s="272"/>
      <c r="I181" s="270"/>
      <c r="J181" s="270"/>
      <c r="K181" s="270"/>
      <c r="L181" s="270"/>
      <c r="M181" s="270"/>
      <c r="N181" s="270"/>
      <c r="Q181" s="252"/>
      <c r="R181" s="252"/>
      <c r="S181" s="252"/>
      <c r="T181" s="252"/>
    </row>
    <row r="182" spans="2:20">
      <c r="B182" s="244" t="s">
        <v>66</v>
      </c>
      <c r="C182" s="244"/>
      <c r="D182" s="244"/>
      <c r="E182" s="244"/>
      <c r="F182" s="244"/>
      <c r="G182" s="244"/>
      <c r="I182" s="244" t="s">
        <v>56</v>
      </c>
      <c r="J182" s="244"/>
      <c r="K182" s="244"/>
      <c r="L182" s="244"/>
      <c r="M182" s="244"/>
      <c r="N182" s="244"/>
      <c r="Q182" s="245" t="s">
        <v>110</v>
      </c>
      <c r="R182" s="245"/>
      <c r="S182" s="245"/>
      <c r="T182" s="245"/>
    </row>
    <row r="183" spans="2:20">
      <c r="B183" s="246" t="s">
        <v>57</v>
      </c>
      <c r="C183" s="246"/>
      <c r="D183" s="246"/>
      <c r="E183" s="246"/>
      <c r="F183" s="246"/>
      <c r="G183" s="246"/>
      <c r="I183" s="247" t="s">
        <v>58</v>
      </c>
      <c r="J183" s="247"/>
      <c r="K183" s="247"/>
      <c r="L183" s="247"/>
      <c r="M183" s="247"/>
      <c r="N183" s="247"/>
      <c r="O183" s="81"/>
      <c r="P183" s="81"/>
      <c r="Q183" s="247" t="s">
        <v>59</v>
      </c>
      <c r="R183" s="247"/>
      <c r="S183" s="247"/>
      <c r="T183" s="247"/>
    </row>
    <row r="185" spans="2:20">
      <c r="I185" s="248" t="s">
        <v>40</v>
      </c>
      <c r="J185" s="248"/>
      <c r="K185" s="248"/>
      <c r="L185" s="248"/>
      <c r="M185" s="248"/>
      <c r="N185" s="248"/>
    </row>
    <row r="186" spans="2:20">
      <c r="B186" s="249" t="s">
        <v>120</v>
      </c>
      <c r="C186" s="250"/>
      <c r="D186" s="250"/>
      <c r="E186" s="250"/>
      <c r="F186" s="250"/>
      <c r="G186" s="250"/>
      <c r="I186" s="251" t="s">
        <v>39</v>
      </c>
      <c r="J186" s="251"/>
      <c r="K186" s="251"/>
      <c r="L186" s="251"/>
      <c r="M186" s="251"/>
      <c r="N186" s="251"/>
      <c r="Q186" s="251" t="s">
        <v>41</v>
      </c>
      <c r="R186" s="251"/>
      <c r="S186" s="251"/>
      <c r="T186" s="251"/>
    </row>
    <row r="187" spans="2:20">
      <c r="B187" s="246"/>
      <c r="C187" s="246"/>
      <c r="D187" s="246"/>
      <c r="E187" s="246"/>
      <c r="F187" s="246"/>
      <c r="G187" s="246"/>
      <c r="I187" s="251"/>
      <c r="J187" s="251"/>
      <c r="K187" s="251"/>
      <c r="L187" s="251"/>
      <c r="M187" s="251"/>
      <c r="N187" s="251"/>
      <c r="Q187" s="246"/>
      <c r="R187" s="246"/>
      <c r="S187" s="246"/>
      <c r="T187" s="246"/>
    </row>
    <row r="188" spans="2:20">
      <c r="B188" s="246"/>
      <c r="C188" s="246"/>
      <c r="D188" s="246"/>
      <c r="E188" s="246"/>
      <c r="F188" s="246"/>
      <c r="G188" s="246"/>
      <c r="I188" s="251"/>
      <c r="J188" s="251"/>
      <c r="K188" s="251"/>
      <c r="L188" s="251"/>
      <c r="M188" s="251"/>
      <c r="N188" s="251"/>
      <c r="Q188" s="246"/>
      <c r="R188" s="246"/>
      <c r="S188" s="246"/>
      <c r="T188" s="246"/>
    </row>
    <row r="189" spans="2:20">
      <c r="B189" s="246"/>
      <c r="C189" s="246"/>
      <c r="D189" s="246"/>
      <c r="E189" s="246"/>
      <c r="F189" s="246"/>
      <c r="G189" s="246"/>
      <c r="I189" s="251"/>
      <c r="J189" s="251"/>
      <c r="K189" s="251"/>
      <c r="L189" s="251"/>
      <c r="M189" s="251"/>
      <c r="N189" s="251"/>
      <c r="Q189" s="246"/>
      <c r="R189" s="246"/>
      <c r="S189" s="246"/>
      <c r="T189" s="246"/>
    </row>
    <row r="190" spans="2:20" ht="15.75" thickBot="1">
      <c r="B190" s="252"/>
      <c r="C190" s="252"/>
      <c r="D190" s="252"/>
      <c r="E190" s="252"/>
      <c r="F190" s="252"/>
      <c r="G190" s="252"/>
      <c r="H190" s="34"/>
      <c r="I190" s="253"/>
      <c r="J190" s="253"/>
      <c r="K190" s="253"/>
      <c r="L190" s="253"/>
      <c r="M190" s="253"/>
      <c r="N190" s="253"/>
      <c r="O190" s="34"/>
      <c r="P190" s="34"/>
      <c r="Q190" s="252"/>
      <c r="R190" s="252"/>
      <c r="S190" s="252"/>
      <c r="T190" s="252"/>
    </row>
    <row r="191" spans="2:20">
      <c r="B191" s="244" t="s">
        <v>60</v>
      </c>
      <c r="C191" s="244"/>
      <c r="D191" s="244"/>
      <c r="E191" s="244"/>
      <c r="F191" s="244"/>
      <c r="G191" s="244"/>
      <c r="H191" s="82"/>
      <c r="I191" s="244" t="s">
        <v>61</v>
      </c>
      <c r="J191" s="244"/>
      <c r="K191" s="244"/>
      <c r="L191" s="244"/>
      <c r="M191" s="244"/>
      <c r="N191" s="244"/>
      <c r="O191" s="34"/>
      <c r="P191" s="34"/>
      <c r="Q191" s="244" t="s">
        <v>62</v>
      </c>
      <c r="R191" s="244"/>
      <c r="S191" s="244"/>
      <c r="T191" s="244"/>
    </row>
    <row r="192" spans="2:20" ht="32.25" customHeight="1">
      <c r="B192" s="254" t="s">
        <v>63</v>
      </c>
      <c r="C192" s="254"/>
      <c r="D192" s="254"/>
      <c r="E192" s="254"/>
      <c r="F192" s="254"/>
      <c r="G192" s="254"/>
      <c r="I192" s="255" t="s">
        <v>64</v>
      </c>
      <c r="J192" s="255"/>
      <c r="K192" s="255"/>
      <c r="L192" s="255"/>
      <c r="M192" s="255"/>
      <c r="N192" s="255"/>
      <c r="Q192" s="255" t="s">
        <v>65</v>
      </c>
      <c r="R192" s="255"/>
      <c r="S192" s="255"/>
      <c r="T192" s="255"/>
    </row>
    <row r="197" spans="2:20" ht="34.5" customHeight="1"/>
    <row r="198" spans="2:20">
      <c r="F198" s="1"/>
      <c r="G198" s="1"/>
      <c r="H198" s="1"/>
      <c r="I198" s="1"/>
      <c r="J198" s="1"/>
      <c r="K198" s="1"/>
      <c r="L198" s="1"/>
      <c r="M198" s="1"/>
      <c r="N198" s="1"/>
    </row>
    <row r="199" spans="2:20">
      <c r="F199" s="1"/>
      <c r="G199" s="1"/>
      <c r="H199" s="1"/>
      <c r="I199" s="1"/>
      <c r="J199" s="1"/>
      <c r="K199" s="1"/>
      <c r="L199" s="1"/>
      <c r="M199" s="1"/>
      <c r="N199" s="1"/>
    </row>
    <row r="200" spans="2:20">
      <c r="F200" s="1"/>
      <c r="G200" s="1"/>
      <c r="H200" s="1"/>
      <c r="I200" s="1"/>
      <c r="J200" s="1"/>
      <c r="K200" s="1"/>
      <c r="L200" s="1"/>
      <c r="M200" s="1"/>
      <c r="N200" s="1"/>
    </row>
    <row r="201" spans="2:20" ht="25.5">
      <c r="B201" s="385" t="s">
        <v>0</v>
      </c>
      <c r="C201" s="385"/>
      <c r="D201" s="385"/>
      <c r="E201" s="385"/>
      <c r="F201" s="385"/>
      <c r="G201" s="385"/>
      <c r="H201" s="385"/>
      <c r="I201" s="385"/>
      <c r="J201" s="385"/>
      <c r="K201" s="385"/>
      <c r="L201" s="385"/>
      <c r="M201" s="385"/>
      <c r="N201" s="385"/>
      <c r="O201" s="385"/>
      <c r="P201" s="385"/>
      <c r="Q201" s="385"/>
      <c r="R201" s="385"/>
      <c r="S201" s="385"/>
      <c r="T201" s="385"/>
    </row>
    <row r="202" spans="2:20">
      <c r="F202" t="s">
        <v>1</v>
      </c>
    </row>
    <row r="203" spans="2:20" ht="21.7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2:20" ht="15.75" thickBo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2:20" ht="15.75" customHeight="1" thickBot="1">
      <c r="B205" s="386" t="s">
        <v>2</v>
      </c>
      <c r="C205" s="387"/>
      <c r="D205" s="387"/>
      <c r="E205" s="387"/>
      <c r="F205" s="388"/>
      <c r="G205" s="389" t="s">
        <v>138</v>
      </c>
      <c r="H205" s="390"/>
      <c r="I205" s="390"/>
      <c r="J205" s="390"/>
      <c r="K205" s="390"/>
      <c r="L205" s="390"/>
      <c r="M205" s="390"/>
      <c r="N205" s="390"/>
      <c r="O205" s="390"/>
      <c r="P205" s="390"/>
      <c r="Q205" s="390"/>
      <c r="R205" s="390"/>
      <c r="S205" s="390"/>
      <c r="T205" s="391"/>
    </row>
    <row r="206" spans="2:20" ht="15.75" thickBot="1">
      <c r="B206" s="392" t="s">
        <v>3</v>
      </c>
      <c r="C206" s="393"/>
      <c r="D206" s="393"/>
      <c r="E206" s="393"/>
      <c r="F206" s="394"/>
      <c r="G206" s="395" t="s">
        <v>67</v>
      </c>
      <c r="H206" s="390"/>
      <c r="I206" s="390"/>
      <c r="J206" s="390"/>
      <c r="K206" s="390"/>
      <c r="L206" s="390"/>
      <c r="M206" s="390"/>
      <c r="N206" s="390"/>
      <c r="O206" s="390"/>
      <c r="P206" s="390"/>
      <c r="Q206" s="390"/>
      <c r="R206" s="390"/>
      <c r="S206" s="390"/>
      <c r="T206" s="391"/>
    </row>
    <row r="207" spans="2:20" ht="25.5" customHeight="1" thickBot="1">
      <c r="B207" s="437" t="s">
        <v>4</v>
      </c>
      <c r="C207" s="438"/>
      <c r="D207" s="438"/>
      <c r="E207" s="438"/>
      <c r="F207" s="439"/>
      <c r="G207" s="359" t="s">
        <v>42</v>
      </c>
      <c r="H207" s="360"/>
      <c r="I207" s="360"/>
      <c r="J207" s="360"/>
      <c r="K207" s="360"/>
      <c r="L207" s="360"/>
      <c r="M207" s="360"/>
      <c r="N207" s="360"/>
      <c r="O207" s="360"/>
      <c r="P207" s="360"/>
      <c r="Q207" s="360"/>
      <c r="R207" s="360"/>
      <c r="S207" s="360"/>
      <c r="T207" s="361"/>
    </row>
    <row r="208" spans="2:20" ht="15.75" thickBot="1">
      <c r="B208" s="440" t="s">
        <v>5</v>
      </c>
      <c r="C208" s="441"/>
      <c r="D208" s="441"/>
      <c r="E208" s="441"/>
      <c r="F208" s="442"/>
      <c r="G208" s="443" t="s">
        <v>83</v>
      </c>
      <c r="H208" s="397"/>
      <c r="I208" s="397"/>
      <c r="J208" s="397"/>
      <c r="K208" s="397"/>
      <c r="L208" s="397"/>
      <c r="M208" s="397"/>
      <c r="N208" s="397"/>
      <c r="O208" s="397"/>
      <c r="P208" s="397"/>
      <c r="Q208" s="397"/>
      <c r="R208" s="397"/>
      <c r="S208" s="397"/>
      <c r="T208" s="398"/>
    </row>
    <row r="209" spans="1:26" ht="15.75" thickBot="1">
      <c r="B209" s="399" t="s">
        <v>6</v>
      </c>
      <c r="C209" s="400"/>
      <c r="D209" s="400"/>
      <c r="E209" s="400"/>
      <c r="F209" s="401"/>
      <c r="G209" s="129" t="s">
        <v>7</v>
      </c>
      <c r="H209" s="431"/>
      <c r="I209" s="432"/>
      <c r="J209" s="432"/>
      <c r="K209" s="433"/>
      <c r="L209" s="131" t="s">
        <v>8</v>
      </c>
      <c r="M209" s="431">
        <v>560000</v>
      </c>
      <c r="N209" s="432"/>
      <c r="O209" s="432"/>
      <c r="P209" s="433"/>
      <c r="Q209" s="405" t="s">
        <v>9</v>
      </c>
      <c r="R209" s="405"/>
      <c r="S209" s="431"/>
      <c r="T209" s="433"/>
    </row>
    <row r="210" spans="1:26" ht="15.75" thickBot="1">
      <c r="B210" s="399" t="s">
        <v>10</v>
      </c>
      <c r="C210" s="400"/>
      <c r="D210" s="400"/>
      <c r="E210" s="400"/>
      <c r="F210" s="401"/>
      <c r="G210" s="131" t="s">
        <v>7</v>
      </c>
      <c r="H210" s="431"/>
      <c r="I210" s="432"/>
      <c r="J210" s="432"/>
      <c r="K210" s="433"/>
      <c r="L210" s="131" t="s">
        <v>8</v>
      </c>
      <c r="M210" s="431"/>
      <c r="N210" s="432"/>
      <c r="O210" s="432"/>
      <c r="P210" s="433"/>
      <c r="Q210" s="405"/>
      <c r="R210" s="405"/>
      <c r="S210" s="405"/>
      <c r="T210" s="406"/>
    </row>
    <row r="211" spans="1:26" ht="15.75" thickBot="1">
      <c r="B211" s="351" t="s">
        <v>11</v>
      </c>
      <c r="C211" s="352"/>
      <c r="D211" s="352"/>
      <c r="E211" s="352"/>
      <c r="F211" s="353"/>
      <c r="G211" s="354" t="s">
        <v>70</v>
      </c>
      <c r="H211" s="355"/>
      <c r="I211" s="355"/>
      <c r="J211" s="355"/>
      <c r="K211" s="355"/>
      <c r="L211" s="355"/>
      <c r="M211" s="355"/>
      <c r="N211" s="355"/>
      <c r="O211" s="355"/>
      <c r="P211" s="355"/>
      <c r="Q211" s="355"/>
      <c r="R211" s="355"/>
      <c r="S211" s="355"/>
      <c r="T211" s="356"/>
    </row>
    <row r="212" spans="1:26" ht="15.75" thickBot="1">
      <c r="A212" s="4"/>
      <c r="B212" s="292" t="s">
        <v>12</v>
      </c>
      <c r="C212" s="357"/>
      <c r="D212" s="357"/>
      <c r="E212" s="357"/>
      <c r="F212" s="358"/>
      <c r="G212" s="359" t="s">
        <v>80</v>
      </c>
      <c r="H212" s="360"/>
      <c r="I212" s="360"/>
      <c r="J212" s="360"/>
      <c r="K212" s="360"/>
      <c r="L212" s="360"/>
      <c r="M212" s="360"/>
      <c r="N212" s="360"/>
      <c r="O212" s="360"/>
      <c r="P212" s="360"/>
      <c r="Q212" s="360"/>
      <c r="R212" s="360"/>
      <c r="S212" s="360"/>
      <c r="T212" s="361"/>
    </row>
    <row r="213" spans="1:26" ht="15.75" thickBot="1">
      <c r="A213" s="4"/>
      <c r="B213" s="362"/>
      <c r="C213" s="362"/>
      <c r="D213" s="362"/>
      <c r="E213" s="362"/>
      <c r="F213" s="362"/>
      <c r="G213" s="362"/>
      <c r="H213" s="362"/>
      <c r="I213" s="362"/>
      <c r="J213" s="362"/>
      <c r="K213" s="362"/>
      <c r="L213" s="362"/>
      <c r="M213" s="362"/>
      <c r="N213" s="362"/>
      <c r="O213" s="362"/>
      <c r="P213" s="362"/>
      <c r="Q213" s="362"/>
      <c r="R213" s="362"/>
      <c r="S213" s="362"/>
      <c r="T213" s="362"/>
    </row>
    <row r="214" spans="1:26" ht="16.5" thickBot="1">
      <c r="A214" s="4"/>
      <c r="B214" s="329" t="s">
        <v>13</v>
      </c>
      <c r="C214" s="329"/>
      <c r="D214" s="330"/>
      <c r="E214" s="329" t="s">
        <v>14</v>
      </c>
      <c r="F214" s="330"/>
      <c r="G214" s="334" t="s">
        <v>15</v>
      </c>
      <c r="H214" s="335"/>
      <c r="I214" s="335"/>
      <c r="J214" s="335"/>
      <c r="K214" s="335"/>
      <c r="L214" s="335"/>
      <c r="M214" s="335"/>
      <c r="N214" s="335"/>
      <c r="O214" s="335"/>
      <c r="P214" s="335"/>
      <c r="Q214" s="335"/>
      <c r="R214" s="335"/>
      <c r="S214" s="335"/>
      <c r="T214" s="336"/>
    </row>
    <row r="215" spans="1:26" ht="15.75" thickBot="1">
      <c r="A215" s="4"/>
      <c r="B215" s="332"/>
      <c r="C215" s="332"/>
      <c r="D215" s="333"/>
      <c r="E215" s="332"/>
      <c r="F215" s="333"/>
      <c r="G215" s="366" t="s">
        <v>16</v>
      </c>
      <c r="H215" s="301" t="s">
        <v>17</v>
      </c>
      <c r="I215" s="302"/>
      <c r="J215" s="302"/>
      <c r="K215" s="302"/>
      <c r="L215" s="302"/>
      <c r="M215" s="303"/>
      <c r="N215" s="369" t="s">
        <v>18</v>
      </c>
      <c r="O215" s="370"/>
      <c r="P215" s="370"/>
      <c r="Q215" s="370"/>
      <c r="R215" s="370"/>
      <c r="S215" s="370"/>
      <c r="T215" s="371"/>
    </row>
    <row r="216" spans="1:26">
      <c r="A216" s="4"/>
      <c r="B216" s="332"/>
      <c r="C216" s="332"/>
      <c r="D216" s="333"/>
      <c r="E216" s="332"/>
      <c r="F216" s="333"/>
      <c r="G216" s="367"/>
      <c r="H216" s="366" t="s">
        <v>19</v>
      </c>
      <c r="I216" s="372"/>
      <c r="J216" s="372"/>
      <c r="K216" s="366" t="s">
        <v>20</v>
      </c>
      <c r="L216" s="372"/>
      <c r="M216" s="374"/>
      <c r="N216" s="376" t="s">
        <v>19</v>
      </c>
      <c r="O216" s="377"/>
      <c r="P216" s="377"/>
      <c r="Q216" s="366" t="s">
        <v>20</v>
      </c>
      <c r="R216" s="372"/>
      <c r="S216" s="372"/>
      <c r="T216" s="345" t="s">
        <v>21</v>
      </c>
      <c r="U216" s="229" t="s">
        <v>121</v>
      </c>
      <c r="V216" s="230"/>
      <c r="W216" s="229" t="s">
        <v>122</v>
      </c>
      <c r="X216" s="230"/>
      <c r="Y216" s="229" t="s">
        <v>123</v>
      </c>
      <c r="Z216" s="230"/>
    </row>
    <row r="217" spans="1:26" ht="15.75" thickBot="1">
      <c r="A217" s="4"/>
      <c r="B217" s="364"/>
      <c r="C217" s="364"/>
      <c r="D217" s="365"/>
      <c r="E217" s="332"/>
      <c r="F217" s="333"/>
      <c r="G217" s="422"/>
      <c r="H217" s="368"/>
      <c r="I217" s="373"/>
      <c r="J217" s="373"/>
      <c r="K217" s="368"/>
      <c r="L217" s="373"/>
      <c r="M217" s="375"/>
      <c r="N217" s="368"/>
      <c r="O217" s="373"/>
      <c r="P217" s="373"/>
      <c r="Q217" s="368"/>
      <c r="R217" s="373"/>
      <c r="S217" s="373"/>
      <c r="T217" s="346"/>
      <c r="U217" s="231"/>
      <c r="V217" s="232"/>
      <c r="W217" s="231"/>
      <c r="X217" s="232"/>
      <c r="Y217" s="231"/>
      <c r="Z217" s="232"/>
    </row>
    <row r="218" spans="1:26">
      <c r="A218" s="4"/>
      <c r="B218" s="378" t="s">
        <v>43</v>
      </c>
      <c r="C218" s="379"/>
      <c r="D218" s="380"/>
      <c r="E218" s="381"/>
      <c r="F218" s="383"/>
      <c r="G218" s="140"/>
      <c r="H218" s="381"/>
      <c r="I218" s="383"/>
      <c r="J218" s="383"/>
      <c r="K218" s="384"/>
      <c r="L218" s="383"/>
      <c r="M218" s="382"/>
      <c r="N218" s="384"/>
      <c r="O218" s="383"/>
      <c r="P218" s="383"/>
      <c r="Q218" s="384"/>
      <c r="R218" s="383"/>
      <c r="S218" s="382"/>
      <c r="T218" s="225"/>
      <c r="U218" s="204"/>
      <c r="V218" s="204"/>
      <c r="W218" s="204"/>
      <c r="X218" s="204"/>
      <c r="Y218" s="204"/>
      <c r="Z218" s="204"/>
    </row>
    <row r="219" spans="1:26">
      <c r="B219" s="319" t="s">
        <v>44</v>
      </c>
      <c r="C219" s="320"/>
      <c r="D219" s="321"/>
      <c r="E219" s="311" t="s">
        <v>47</v>
      </c>
      <c r="F219" s="311"/>
      <c r="G219" s="141">
        <v>948</v>
      </c>
      <c r="H219" s="313">
        <v>8</v>
      </c>
      <c r="I219" s="318"/>
      <c r="J219" s="318"/>
      <c r="K219" s="317">
        <v>8</v>
      </c>
      <c r="L219" s="313"/>
      <c r="M219" s="316"/>
      <c r="N219" s="317">
        <f>+H219+N123</f>
        <v>28</v>
      </c>
      <c r="O219" s="318"/>
      <c r="P219" s="318"/>
      <c r="Q219" s="317">
        <f>+K219+Q123</f>
        <v>28</v>
      </c>
      <c r="R219" s="318"/>
      <c r="S219" s="416"/>
      <c r="T219" s="226">
        <f>+Q219/G219</f>
        <v>2.9535864978902954E-2</v>
      </c>
      <c r="U219" s="205">
        <f>+H219+N123</f>
        <v>28</v>
      </c>
      <c r="V219" s="205">
        <f>+N219-U219</f>
        <v>0</v>
      </c>
      <c r="W219" s="205">
        <f>+K219+Q123</f>
        <v>28</v>
      </c>
      <c r="X219" s="205">
        <f>+Q219-W219</f>
        <v>0</v>
      </c>
      <c r="Y219" s="206">
        <f>+W219/G219</f>
        <v>2.9535864978902954E-2</v>
      </c>
      <c r="Z219" s="207">
        <f>+T219-Y219</f>
        <v>0</v>
      </c>
    </row>
    <row r="220" spans="1:26">
      <c r="A220" s="4"/>
      <c r="B220" s="319" t="s">
        <v>45</v>
      </c>
      <c r="C220" s="320"/>
      <c r="D220" s="321"/>
      <c r="E220" s="311" t="s">
        <v>48</v>
      </c>
      <c r="F220" s="311"/>
      <c r="G220" s="141">
        <v>240</v>
      </c>
      <c r="H220" s="313">
        <v>20</v>
      </c>
      <c r="I220" s="318"/>
      <c r="J220" s="318"/>
      <c r="K220" s="317">
        <v>20</v>
      </c>
      <c r="L220" s="313"/>
      <c r="M220" s="316"/>
      <c r="N220" s="317">
        <f>+H220+N124</f>
        <v>40</v>
      </c>
      <c r="O220" s="318"/>
      <c r="P220" s="318"/>
      <c r="Q220" s="317">
        <f>+K220+Q124</f>
        <v>40</v>
      </c>
      <c r="R220" s="318"/>
      <c r="S220" s="416"/>
      <c r="T220" s="226">
        <f t="shared" ref="T220:T223" si="49">+Q220/G220</f>
        <v>0.16666666666666666</v>
      </c>
      <c r="U220" s="205">
        <f t="shared" ref="U220:U221" si="50">+H220+N124</f>
        <v>40</v>
      </c>
      <c r="V220" s="205">
        <f t="shared" ref="V220:V221" si="51">+N220-U220</f>
        <v>0</v>
      </c>
      <c r="W220" s="205">
        <f t="shared" ref="W220:W221" si="52">+K220+Q124</f>
        <v>40</v>
      </c>
      <c r="X220" s="205">
        <f t="shared" ref="X220:X221" si="53">+Q220-W220</f>
        <v>0</v>
      </c>
      <c r="Y220" s="206">
        <f t="shared" ref="Y220:Y221" si="54">+W220/G220</f>
        <v>0.16666666666666666</v>
      </c>
      <c r="Z220" s="207">
        <f t="shared" ref="Z220:Z221" si="55">+T220-Y220</f>
        <v>0</v>
      </c>
    </row>
    <row r="221" spans="1:26">
      <c r="A221" s="4"/>
      <c r="B221" s="44" t="s">
        <v>46</v>
      </c>
      <c r="C221" s="42"/>
      <c r="D221" s="43"/>
      <c r="E221" s="350" t="s">
        <v>48</v>
      </c>
      <c r="F221" s="311"/>
      <c r="G221" s="141">
        <v>950</v>
      </c>
      <c r="H221" s="313">
        <v>40</v>
      </c>
      <c r="I221" s="313"/>
      <c r="J221" s="313"/>
      <c r="K221" s="317">
        <v>40</v>
      </c>
      <c r="L221" s="313"/>
      <c r="M221" s="316"/>
      <c r="N221" s="317">
        <f>+H221+N125</f>
        <v>120</v>
      </c>
      <c r="O221" s="318"/>
      <c r="P221" s="318"/>
      <c r="Q221" s="317">
        <f>+K221+Q125</f>
        <v>120</v>
      </c>
      <c r="R221" s="318"/>
      <c r="S221" s="416"/>
      <c r="T221" s="226">
        <f t="shared" si="49"/>
        <v>0.12631578947368421</v>
      </c>
      <c r="U221" s="205">
        <f t="shared" si="50"/>
        <v>120</v>
      </c>
      <c r="V221" s="205">
        <f t="shared" si="51"/>
        <v>0</v>
      </c>
      <c r="W221" s="205">
        <f t="shared" si="52"/>
        <v>120</v>
      </c>
      <c r="X221" s="205">
        <f t="shared" si="53"/>
        <v>0</v>
      </c>
      <c r="Y221" s="206">
        <f t="shared" si="54"/>
        <v>0.12631578947368421</v>
      </c>
      <c r="Z221" s="207">
        <f t="shared" si="55"/>
        <v>0</v>
      </c>
    </row>
    <row r="222" spans="1:26">
      <c r="A222" s="4"/>
      <c r="B222" s="308" t="s">
        <v>54</v>
      </c>
      <c r="C222" s="309"/>
      <c r="D222" s="310"/>
      <c r="E222" s="311"/>
      <c r="F222" s="312"/>
      <c r="G222" s="141"/>
      <c r="H222" s="313"/>
      <c r="I222" s="313"/>
      <c r="J222" s="313"/>
      <c r="K222" s="317"/>
      <c r="L222" s="313"/>
      <c r="M222" s="316"/>
      <c r="N222" s="317"/>
      <c r="O222" s="313"/>
      <c r="P222" s="313"/>
      <c r="Q222" s="317"/>
      <c r="R222" s="313"/>
      <c r="S222" s="316"/>
      <c r="T222" s="226"/>
      <c r="U222" s="204"/>
      <c r="V222" s="204"/>
      <c r="W222" s="204"/>
      <c r="X222" s="204"/>
      <c r="Y222" s="204"/>
      <c r="Z222" s="204"/>
    </row>
    <row r="223" spans="1:26" ht="15.75" thickBot="1">
      <c r="A223" s="4"/>
      <c r="B223" s="319" t="s">
        <v>55</v>
      </c>
      <c r="C223" s="320"/>
      <c r="D223" s="321"/>
      <c r="E223" s="311" t="s">
        <v>53</v>
      </c>
      <c r="F223" s="311"/>
      <c r="G223" s="142">
        <v>48</v>
      </c>
      <c r="H223" s="313">
        <v>4</v>
      </c>
      <c r="I223" s="313"/>
      <c r="J223" s="313"/>
      <c r="K223" s="417">
        <v>4</v>
      </c>
      <c r="L223" s="418"/>
      <c r="M223" s="419"/>
      <c r="N223" s="317">
        <f>+H223+N127</f>
        <v>12</v>
      </c>
      <c r="O223" s="318"/>
      <c r="P223" s="318"/>
      <c r="Q223" s="417">
        <f>+K223+Q127</f>
        <v>12</v>
      </c>
      <c r="R223" s="420"/>
      <c r="S223" s="421"/>
      <c r="T223" s="226">
        <f t="shared" si="49"/>
        <v>0.25</v>
      </c>
      <c r="U223" s="205">
        <f>+H223+N127</f>
        <v>12</v>
      </c>
      <c r="V223" s="205">
        <f>+N223-U223</f>
        <v>0</v>
      </c>
      <c r="W223" s="205">
        <f>+K223+Q127</f>
        <v>12</v>
      </c>
      <c r="X223" s="205">
        <f>+Q223-W223</f>
        <v>0</v>
      </c>
      <c r="Y223" s="206">
        <f>+W223/G223</f>
        <v>0.25</v>
      </c>
      <c r="Z223" s="207">
        <f>+T223-Y223</f>
        <v>0</v>
      </c>
    </row>
    <row r="224" spans="1:26" ht="15.75" thickBot="1">
      <c r="A224" s="18"/>
      <c r="B224" s="323" t="s">
        <v>22</v>
      </c>
      <c r="C224" s="324"/>
      <c r="D224" s="324"/>
      <c r="E224" s="324"/>
      <c r="F224" s="324"/>
      <c r="G224" s="436"/>
      <c r="H224" s="326"/>
      <c r="I224" s="326"/>
      <c r="J224" s="326"/>
      <c r="K224" s="326"/>
      <c r="L224" s="326"/>
      <c r="M224" s="327"/>
      <c r="N224" s="325"/>
      <c r="O224" s="326"/>
      <c r="P224" s="326"/>
      <c r="Q224" s="326"/>
      <c r="R224" s="326"/>
      <c r="S224" s="326"/>
      <c r="T224" s="327"/>
      <c r="U224" s="204"/>
      <c r="V224" s="204"/>
      <c r="W224" s="204"/>
      <c r="X224" s="204"/>
      <c r="Y224" s="204"/>
      <c r="Z224" s="204"/>
    </row>
    <row r="225" spans="1:26" ht="15.75" thickBot="1">
      <c r="A225" s="18"/>
      <c r="B225" s="5"/>
      <c r="C225" s="6"/>
      <c r="D225" s="7"/>
      <c r="E225" s="8"/>
      <c r="F225" s="9"/>
      <c r="G225" s="10"/>
      <c r="H225" s="12"/>
      <c r="I225" s="12"/>
      <c r="J225" s="13"/>
      <c r="K225" s="12"/>
      <c r="L225" s="13"/>
      <c r="M225" s="12"/>
      <c r="N225" s="12"/>
      <c r="O225" s="12"/>
      <c r="P225" s="12"/>
      <c r="Q225" s="13"/>
      <c r="R225" s="12"/>
      <c r="S225" s="10"/>
      <c r="T225" s="12"/>
      <c r="U225" s="204"/>
      <c r="V225" s="204"/>
      <c r="W225" s="204"/>
      <c r="X225" s="204"/>
      <c r="Y225" s="204"/>
      <c r="Z225" s="204"/>
    </row>
    <row r="226" spans="1:26" ht="16.5" thickBot="1">
      <c r="A226" s="18"/>
      <c r="B226" s="328" t="s">
        <v>23</v>
      </c>
      <c r="C226" s="329"/>
      <c r="D226" s="329"/>
      <c r="E226" s="329"/>
      <c r="F226" s="330"/>
      <c r="G226" s="334" t="s">
        <v>24</v>
      </c>
      <c r="H226" s="335"/>
      <c r="I226" s="335"/>
      <c r="J226" s="335"/>
      <c r="K226" s="335"/>
      <c r="L226" s="335"/>
      <c r="M226" s="335"/>
      <c r="N226" s="335"/>
      <c r="O226" s="335"/>
      <c r="P226" s="335"/>
      <c r="Q226" s="335"/>
      <c r="R226" s="335"/>
      <c r="S226" s="335"/>
      <c r="T226" s="336"/>
      <c r="U226" s="204"/>
      <c r="V226" s="204"/>
      <c r="W226" s="204"/>
      <c r="X226" s="204"/>
      <c r="Y226" s="204"/>
      <c r="Z226" s="204"/>
    </row>
    <row r="227" spans="1:26" ht="15.75" thickBot="1">
      <c r="A227" s="18"/>
      <c r="B227" s="331"/>
      <c r="C227" s="332"/>
      <c r="D227" s="332"/>
      <c r="E227" s="332"/>
      <c r="F227" s="333"/>
      <c r="G227" s="337" t="s">
        <v>25</v>
      </c>
      <c r="H227" s="332" t="s">
        <v>17</v>
      </c>
      <c r="I227" s="332"/>
      <c r="J227" s="332"/>
      <c r="K227" s="332"/>
      <c r="L227" s="332"/>
      <c r="M227" s="333"/>
      <c r="N227" s="340" t="s">
        <v>18</v>
      </c>
      <c r="O227" s="341"/>
      <c r="P227" s="341"/>
      <c r="Q227" s="341"/>
      <c r="R227" s="341"/>
      <c r="S227" s="341"/>
      <c r="T227" s="342"/>
      <c r="U227" s="204"/>
      <c r="V227" s="204"/>
      <c r="W227" s="204"/>
      <c r="X227" s="204"/>
      <c r="Y227" s="204"/>
      <c r="Z227" s="204"/>
    </row>
    <row r="228" spans="1:26" ht="15.75" thickBot="1">
      <c r="A228" s="18"/>
      <c r="B228" s="331"/>
      <c r="C228" s="332"/>
      <c r="D228" s="332"/>
      <c r="E228" s="332"/>
      <c r="F228" s="333"/>
      <c r="G228" s="338"/>
      <c r="H228" s="302" t="s">
        <v>19</v>
      </c>
      <c r="I228" s="302"/>
      <c r="J228" s="303"/>
      <c r="K228" s="301" t="s">
        <v>26</v>
      </c>
      <c r="L228" s="302"/>
      <c r="M228" s="303"/>
      <c r="N228" s="301" t="s">
        <v>19</v>
      </c>
      <c r="O228" s="302"/>
      <c r="P228" s="343"/>
      <c r="Q228" s="344" t="s">
        <v>26</v>
      </c>
      <c r="R228" s="302"/>
      <c r="S228" s="303"/>
      <c r="T228" s="345" t="s">
        <v>21</v>
      </c>
      <c r="U228" s="233" t="s">
        <v>124</v>
      </c>
      <c r="V228" s="234"/>
      <c r="W228" s="233" t="s">
        <v>125</v>
      </c>
      <c r="X228" s="234"/>
      <c r="Y228" s="233" t="s">
        <v>123</v>
      </c>
      <c r="Z228" s="234"/>
    </row>
    <row r="229" spans="1:26" ht="15.75" thickBot="1">
      <c r="A229" s="18"/>
      <c r="B229" s="331"/>
      <c r="C229" s="332"/>
      <c r="D229" s="332"/>
      <c r="E229" s="332"/>
      <c r="F229" s="333"/>
      <c r="G229" s="339"/>
      <c r="H229" s="39" t="s">
        <v>27</v>
      </c>
      <c r="I229" s="37" t="s">
        <v>28</v>
      </c>
      <c r="J229" s="37" t="s">
        <v>29</v>
      </c>
      <c r="K229" s="39" t="s">
        <v>27</v>
      </c>
      <c r="L229" s="37" t="s">
        <v>28</v>
      </c>
      <c r="M229" s="40" t="s">
        <v>29</v>
      </c>
      <c r="N229" s="15" t="s">
        <v>27</v>
      </c>
      <c r="O229" s="39" t="s">
        <v>28</v>
      </c>
      <c r="P229" s="16" t="s">
        <v>29</v>
      </c>
      <c r="Q229" s="17" t="s">
        <v>27</v>
      </c>
      <c r="R229" s="38" t="s">
        <v>28</v>
      </c>
      <c r="S229" s="37" t="s">
        <v>29</v>
      </c>
      <c r="T229" s="346"/>
      <c r="U229" s="235"/>
      <c r="V229" s="236"/>
      <c r="W229" s="235"/>
      <c r="X229" s="236"/>
      <c r="Y229" s="235"/>
      <c r="Z229" s="236"/>
    </row>
    <row r="230" spans="1:26" ht="15.75" thickBot="1">
      <c r="A230" s="4"/>
      <c r="B230" s="282" t="s">
        <v>30</v>
      </c>
      <c r="C230" s="283"/>
      <c r="D230" s="283"/>
      <c r="E230" s="283"/>
      <c r="F230" s="283"/>
      <c r="G230" s="283"/>
      <c r="H230" s="283"/>
      <c r="I230" s="283"/>
      <c r="J230" s="283"/>
      <c r="K230" s="283"/>
      <c r="L230" s="283"/>
      <c r="M230" s="283"/>
      <c r="N230" s="283"/>
      <c r="O230" s="283"/>
      <c r="P230" s="283"/>
      <c r="Q230" s="283"/>
      <c r="R230" s="283"/>
      <c r="S230" s="283"/>
      <c r="T230" s="284"/>
      <c r="U230" s="204"/>
      <c r="V230" s="204"/>
      <c r="W230" s="204"/>
      <c r="X230" s="204"/>
      <c r="Y230" s="204"/>
      <c r="Z230" s="204"/>
    </row>
    <row r="231" spans="1:26" ht="15.75" thickBot="1">
      <c r="B231" s="285" t="s">
        <v>49</v>
      </c>
      <c r="C231" s="286"/>
      <c r="D231" s="286"/>
      <c r="E231" s="286"/>
      <c r="F231" s="286"/>
      <c r="G231" s="95">
        <f>SUM(G232:G245)</f>
        <v>272871</v>
      </c>
      <c r="H231" s="95"/>
      <c r="I231" s="95">
        <f>SUM(I232:I245)</f>
        <v>12650</v>
      </c>
      <c r="J231" s="95"/>
      <c r="K231" s="95"/>
      <c r="L231" s="95">
        <f>SUM(L232:L245)</f>
        <v>5027.84</v>
      </c>
      <c r="M231" s="95"/>
      <c r="N231" s="95"/>
      <c r="O231" s="95">
        <f>SUM(O232:O245)</f>
        <v>45450</v>
      </c>
      <c r="P231" s="148"/>
      <c r="Q231" s="95"/>
      <c r="R231" s="95">
        <f>SUM(R232:R245)</f>
        <v>18397.68</v>
      </c>
      <c r="S231" s="148"/>
      <c r="T231" s="159"/>
      <c r="U231" s="120"/>
      <c r="V231" s="120"/>
      <c r="W231" s="121"/>
      <c r="X231" s="121"/>
      <c r="Y231" s="206"/>
      <c r="Z231" s="206"/>
    </row>
    <row r="232" spans="1:26">
      <c r="A232" s="4"/>
      <c r="B232" s="86" t="s">
        <v>93</v>
      </c>
      <c r="F232" s="84"/>
      <c r="G232" s="119">
        <v>6000</v>
      </c>
      <c r="H232" s="20"/>
      <c r="I232" s="20">
        <v>0</v>
      </c>
      <c r="J232" s="20"/>
      <c r="K232" s="117"/>
      <c r="L232" s="119">
        <v>0</v>
      </c>
      <c r="M232" s="108"/>
      <c r="N232" s="20"/>
      <c r="O232" s="20">
        <f t="shared" ref="O232" si="56">+I232+O136</f>
        <v>0</v>
      </c>
      <c r="P232" s="20"/>
      <c r="Q232" s="20"/>
      <c r="R232" s="20">
        <f t="shared" ref="R232" si="57">+L232+R136</f>
        <v>0</v>
      </c>
      <c r="S232" s="20"/>
      <c r="T232" s="152">
        <f>+R232/G232</f>
        <v>0</v>
      </c>
      <c r="U232" s="120">
        <f>+I232+O136</f>
        <v>0</v>
      </c>
      <c r="V232" s="120">
        <f>+O232-U232</f>
        <v>0</v>
      </c>
      <c r="W232" s="121">
        <f>+L232+R136</f>
        <v>0</v>
      </c>
      <c r="X232" s="121">
        <f>+R232-W232</f>
        <v>0</v>
      </c>
      <c r="Y232" s="206">
        <f t="shared" ref="Y232" si="58">+W232/G232</f>
        <v>0</v>
      </c>
      <c r="Z232" s="206">
        <f t="shared" ref="Z232" si="59">+T232-Y232</f>
        <v>0</v>
      </c>
    </row>
    <row r="233" spans="1:26">
      <c r="A233" s="4"/>
      <c r="B233" s="86" t="s">
        <v>94</v>
      </c>
      <c r="F233" s="84"/>
      <c r="G233" s="119">
        <v>30000</v>
      </c>
      <c r="H233" s="20"/>
      <c r="I233" s="20">
        <v>0</v>
      </c>
      <c r="J233" s="20"/>
      <c r="K233" s="20"/>
      <c r="L233" s="119">
        <v>0</v>
      </c>
      <c r="M233" s="108"/>
      <c r="N233" s="20"/>
      <c r="O233" s="20">
        <f t="shared" ref="O233:O245" si="60">+I233+O137</f>
        <v>2228.08</v>
      </c>
      <c r="P233" s="20"/>
      <c r="Q233" s="20"/>
      <c r="R233" s="20">
        <f t="shared" ref="R233:R245" si="61">+L233+R137</f>
        <v>2228.08</v>
      </c>
      <c r="S233" s="20"/>
      <c r="T233" s="152">
        <f t="shared" ref="T233:T245" si="62">+R233/G233</f>
        <v>7.4269333333333326E-2</v>
      </c>
      <c r="U233" s="120">
        <f t="shared" ref="U233:U245" si="63">+I233+O137</f>
        <v>2228.08</v>
      </c>
      <c r="V233" s="120">
        <f t="shared" ref="V233:V245" si="64">+O233-U233</f>
        <v>0</v>
      </c>
      <c r="W233" s="121">
        <f t="shared" ref="W233:W245" si="65">+L233+R137</f>
        <v>2228.08</v>
      </c>
      <c r="X233" s="121">
        <f t="shared" ref="X233:X245" si="66">+R233-W233</f>
        <v>0</v>
      </c>
      <c r="Y233" s="206">
        <f t="shared" ref="Y233:Y245" si="67">+W233/G233</f>
        <v>7.4269333333333326E-2</v>
      </c>
      <c r="Z233" s="206">
        <f t="shared" ref="Z233:Z245" si="68">+T233-Y233</f>
        <v>0</v>
      </c>
    </row>
    <row r="234" spans="1:26">
      <c r="A234" s="4"/>
      <c r="B234" s="86" t="s">
        <v>95</v>
      </c>
      <c r="F234" s="84"/>
      <c r="G234" s="119">
        <v>10500</v>
      </c>
      <c r="H234" s="20"/>
      <c r="I234" s="20">
        <v>1500</v>
      </c>
      <c r="J234" s="20"/>
      <c r="K234" s="20"/>
      <c r="L234" s="119">
        <v>0</v>
      </c>
      <c r="M234" s="108"/>
      <c r="N234" s="20"/>
      <c r="O234" s="20">
        <f t="shared" si="60"/>
        <v>3000</v>
      </c>
      <c r="P234" s="20"/>
      <c r="Q234" s="20"/>
      <c r="R234" s="20">
        <f t="shared" si="61"/>
        <v>1500</v>
      </c>
      <c r="S234" s="20"/>
      <c r="T234" s="152">
        <f t="shared" si="62"/>
        <v>0.14285714285714285</v>
      </c>
      <c r="U234" s="120">
        <f t="shared" si="63"/>
        <v>3000</v>
      </c>
      <c r="V234" s="120">
        <f t="shared" si="64"/>
        <v>0</v>
      </c>
      <c r="W234" s="121">
        <f t="shared" si="65"/>
        <v>1500</v>
      </c>
      <c r="X234" s="121">
        <f t="shared" si="66"/>
        <v>0</v>
      </c>
      <c r="Y234" s="206">
        <f t="shared" si="67"/>
        <v>0.14285714285714285</v>
      </c>
      <c r="Z234" s="206">
        <f t="shared" si="68"/>
        <v>0</v>
      </c>
    </row>
    <row r="235" spans="1:26">
      <c r="A235" s="4"/>
      <c r="B235" s="86" t="s">
        <v>96</v>
      </c>
      <c r="F235" s="84"/>
      <c r="G235" s="119">
        <v>16000</v>
      </c>
      <c r="H235" s="20"/>
      <c r="I235" s="20">
        <v>0</v>
      </c>
      <c r="J235" s="20"/>
      <c r="K235" s="20"/>
      <c r="L235" s="119">
        <v>0</v>
      </c>
      <c r="M235" s="108"/>
      <c r="N235" s="20"/>
      <c r="O235" s="20">
        <f t="shared" si="60"/>
        <v>4000</v>
      </c>
      <c r="P235" s="20"/>
      <c r="Q235" s="20"/>
      <c r="R235" s="20">
        <f t="shared" si="61"/>
        <v>0</v>
      </c>
      <c r="S235" s="20"/>
      <c r="T235" s="152">
        <f t="shared" si="62"/>
        <v>0</v>
      </c>
      <c r="U235" s="120">
        <f t="shared" si="63"/>
        <v>4000</v>
      </c>
      <c r="V235" s="120">
        <f t="shared" si="64"/>
        <v>0</v>
      </c>
      <c r="W235" s="121">
        <f t="shared" si="65"/>
        <v>0</v>
      </c>
      <c r="X235" s="121">
        <f t="shared" si="66"/>
        <v>0</v>
      </c>
      <c r="Y235" s="206">
        <f t="shared" si="67"/>
        <v>0</v>
      </c>
      <c r="Z235" s="206">
        <f t="shared" si="68"/>
        <v>0</v>
      </c>
    </row>
    <row r="236" spans="1:26">
      <c r="A236" s="4"/>
      <c r="B236" s="86" t="s">
        <v>97</v>
      </c>
      <c r="F236" s="84"/>
      <c r="G236" s="119">
        <v>92994</v>
      </c>
      <c r="H236" s="20"/>
      <c r="I236" s="20">
        <v>5122.16</v>
      </c>
      <c r="J236" s="20"/>
      <c r="K236" s="20"/>
      <c r="L236" s="119">
        <v>5000</v>
      </c>
      <c r="M236" s="108"/>
      <c r="N236" s="20"/>
      <c r="O236" s="20">
        <f t="shared" si="60"/>
        <v>18938.16</v>
      </c>
      <c r="P236" s="20"/>
      <c r="Q236" s="20"/>
      <c r="R236" s="20">
        <f t="shared" si="61"/>
        <v>11098</v>
      </c>
      <c r="S236" s="20"/>
      <c r="T236" s="152">
        <f t="shared" si="62"/>
        <v>0.11934103275480139</v>
      </c>
      <c r="U236" s="120">
        <f t="shared" si="63"/>
        <v>18938.16</v>
      </c>
      <c r="V236" s="120">
        <f t="shared" si="64"/>
        <v>0</v>
      </c>
      <c r="W236" s="121">
        <f t="shared" si="65"/>
        <v>11098</v>
      </c>
      <c r="X236" s="121">
        <f t="shared" si="66"/>
        <v>0</v>
      </c>
      <c r="Y236" s="206">
        <f t="shared" si="67"/>
        <v>0.11934103275480139</v>
      </c>
      <c r="Z236" s="206">
        <f t="shared" si="68"/>
        <v>0</v>
      </c>
    </row>
    <row r="237" spans="1:26" ht="15.75" customHeight="1">
      <c r="A237" s="4"/>
      <c r="B237" s="86" t="s">
        <v>98</v>
      </c>
      <c r="F237" s="84"/>
      <c r="G237" s="119">
        <v>5000</v>
      </c>
      <c r="H237" s="20"/>
      <c r="I237" s="20">
        <v>0</v>
      </c>
      <c r="J237" s="20"/>
      <c r="K237" s="20"/>
      <c r="L237" s="119">
        <v>0</v>
      </c>
      <c r="M237" s="108"/>
      <c r="N237" s="20"/>
      <c r="O237" s="20">
        <f t="shared" si="60"/>
        <v>5000</v>
      </c>
      <c r="P237" s="20"/>
      <c r="Q237" s="20"/>
      <c r="R237" s="20">
        <f t="shared" si="61"/>
        <v>0</v>
      </c>
      <c r="S237" s="20"/>
      <c r="T237" s="152">
        <f t="shared" si="62"/>
        <v>0</v>
      </c>
      <c r="U237" s="120">
        <f t="shared" si="63"/>
        <v>5000</v>
      </c>
      <c r="V237" s="120">
        <f t="shared" si="64"/>
        <v>0</v>
      </c>
      <c r="W237" s="121">
        <f t="shared" si="65"/>
        <v>0</v>
      </c>
      <c r="X237" s="121">
        <f t="shared" si="66"/>
        <v>0</v>
      </c>
      <c r="Y237" s="206">
        <f t="shared" si="67"/>
        <v>0</v>
      </c>
      <c r="Z237" s="206">
        <f t="shared" si="68"/>
        <v>0</v>
      </c>
    </row>
    <row r="238" spans="1:26">
      <c r="A238" s="18"/>
      <c r="B238" s="86" t="s">
        <v>99</v>
      </c>
      <c r="F238" s="84"/>
      <c r="G238" s="119">
        <v>14000</v>
      </c>
      <c r="H238" s="20"/>
      <c r="I238" s="20">
        <v>2000</v>
      </c>
      <c r="J238" s="20"/>
      <c r="K238" s="20"/>
      <c r="L238" s="119">
        <v>0</v>
      </c>
      <c r="M238" s="108"/>
      <c r="N238" s="20"/>
      <c r="O238" s="20">
        <f t="shared" si="60"/>
        <v>4000</v>
      </c>
      <c r="P238" s="20"/>
      <c r="Q238" s="20"/>
      <c r="R238" s="20">
        <f t="shared" si="61"/>
        <v>0</v>
      </c>
      <c r="S238" s="20"/>
      <c r="T238" s="152">
        <f t="shared" si="62"/>
        <v>0</v>
      </c>
      <c r="U238" s="120">
        <f t="shared" si="63"/>
        <v>4000</v>
      </c>
      <c r="V238" s="120">
        <f t="shared" si="64"/>
        <v>0</v>
      </c>
      <c r="W238" s="121">
        <f t="shared" si="65"/>
        <v>0</v>
      </c>
      <c r="X238" s="121">
        <f t="shared" si="66"/>
        <v>0</v>
      </c>
      <c r="Y238" s="206">
        <f t="shared" si="67"/>
        <v>0</v>
      </c>
      <c r="Z238" s="206">
        <f t="shared" si="68"/>
        <v>0</v>
      </c>
    </row>
    <row r="239" spans="1:26">
      <c r="A239" s="18"/>
      <c r="B239" s="86" t="s">
        <v>100</v>
      </c>
      <c r="F239" s="84"/>
      <c r="G239" s="119">
        <v>10000</v>
      </c>
      <c r="H239" s="20"/>
      <c r="I239" s="20">
        <v>0</v>
      </c>
      <c r="J239" s="20"/>
      <c r="K239" s="20"/>
      <c r="L239" s="119">
        <v>0</v>
      </c>
      <c r="M239" s="108"/>
      <c r="N239" s="20"/>
      <c r="O239" s="20">
        <f t="shared" si="60"/>
        <v>0</v>
      </c>
      <c r="P239" s="20"/>
      <c r="Q239" s="20"/>
      <c r="R239" s="20">
        <f t="shared" si="61"/>
        <v>0</v>
      </c>
      <c r="S239" s="20"/>
      <c r="T239" s="152">
        <f t="shared" si="62"/>
        <v>0</v>
      </c>
      <c r="U239" s="120">
        <f t="shared" si="63"/>
        <v>0</v>
      </c>
      <c r="V239" s="120">
        <f t="shared" si="64"/>
        <v>0</v>
      </c>
      <c r="W239" s="121">
        <f t="shared" si="65"/>
        <v>0</v>
      </c>
      <c r="X239" s="121">
        <f t="shared" si="66"/>
        <v>0</v>
      </c>
      <c r="Y239" s="206">
        <f t="shared" si="67"/>
        <v>0</v>
      </c>
      <c r="Z239" s="206">
        <f t="shared" si="68"/>
        <v>0</v>
      </c>
    </row>
    <row r="240" spans="1:26">
      <c r="A240" s="18"/>
      <c r="B240" s="86" t="s">
        <v>101</v>
      </c>
      <c r="F240" s="84"/>
      <c r="G240" s="119">
        <v>12000</v>
      </c>
      <c r="H240" s="20"/>
      <c r="I240" s="20">
        <v>4000</v>
      </c>
      <c r="J240" s="20"/>
      <c r="K240" s="20"/>
      <c r="L240" s="119">
        <v>0</v>
      </c>
      <c r="M240" s="108"/>
      <c r="N240" s="20"/>
      <c r="O240" s="20">
        <f t="shared" si="60"/>
        <v>4000</v>
      </c>
      <c r="P240" s="20"/>
      <c r="Q240" s="20"/>
      <c r="R240" s="20">
        <f t="shared" si="61"/>
        <v>3270</v>
      </c>
      <c r="S240" s="20"/>
      <c r="T240" s="152">
        <f t="shared" si="62"/>
        <v>0.27250000000000002</v>
      </c>
      <c r="U240" s="120">
        <f t="shared" si="63"/>
        <v>4000</v>
      </c>
      <c r="V240" s="120">
        <f t="shared" si="64"/>
        <v>0</v>
      </c>
      <c r="W240" s="121">
        <f t="shared" si="65"/>
        <v>3270</v>
      </c>
      <c r="X240" s="121">
        <f t="shared" si="66"/>
        <v>0</v>
      </c>
      <c r="Y240" s="206">
        <f t="shared" si="67"/>
        <v>0.27250000000000002</v>
      </c>
      <c r="Z240" s="206">
        <f t="shared" si="68"/>
        <v>0</v>
      </c>
    </row>
    <row r="241" spans="1:26">
      <c r="A241" s="18"/>
      <c r="B241" s="86" t="s">
        <v>102</v>
      </c>
      <c r="F241" s="84"/>
      <c r="G241" s="119">
        <v>13000</v>
      </c>
      <c r="H241" s="20"/>
      <c r="I241" s="20">
        <v>0</v>
      </c>
      <c r="J241" s="20"/>
      <c r="K241" s="20"/>
      <c r="L241" s="119">
        <v>0</v>
      </c>
      <c r="M241" s="108"/>
      <c r="N241" s="20"/>
      <c r="O241" s="20">
        <f t="shared" si="60"/>
        <v>0</v>
      </c>
      <c r="P241" s="20"/>
      <c r="Q241" s="20"/>
      <c r="R241" s="20">
        <f t="shared" si="61"/>
        <v>0</v>
      </c>
      <c r="S241" s="20"/>
      <c r="T241" s="152">
        <f t="shared" si="62"/>
        <v>0</v>
      </c>
      <c r="U241" s="120">
        <f t="shared" si="63"/>
        <v>0</v>
      </c>
      <c r="V241" s="120">
        <f t="shared" si="64"/>
        <v>0</v>
      </c>
      <c r="W241" s="121">
        <f t="shared" si="65"/>
        <v>0</v>
      </c>
      <c r="X241" s="121">
        <f t="shared" si="66"/>
        <v>0</v>
      </c>
      <c r="Y241" s="206">
        <f t="shared" si="67"/>
        <v>0</v>
      </c>
      <c r="Z241" s="206">
        <f t="shared" si="68"/>
        <v>0</v>
      </c>
    </row>
    <row r="242" spans="1:26">
      <c r="A242" s="18"/>
      <c r="B242" s="86" t="s">
        <v>103</v>
      </c>
      <c r="F242" s="84"/>
      <c r="G242" s="119">
        <v>38377</v>
      </c>
      <c r="H242" s="20"/>
      <c r="I242" s="20">
        <v>0</v>
      </c>
      <c r="J242" s="20"/>
      <c r="K242" s="20"/>
      <c r="L242" s="119">
        <v>0</v>
      </c>
      <c r="M242" s="108"/>
      <c r="N242" s="20"/>
      <c r="O242" s="20">
        <f t="shared" si="60"/>
        <v>0</v>
      </c>
      <c r="P242" s="20"/>
      <c r="Q242" s="20"/>
      <c r="R242" s="20">
        <f t="shared" si="61"/>
        <v>0</v>
      </c>
      <c r="S242" s="20"/>
      <c r="T242" s="152">
        <f t="shared" si="62"/>
        <v>0</v>
      </c>
      <c r="U242" s="120">
        <f t="shared" si="63"/>
        <v>0</v>
      </c>
      <c r="V242" s="120">
        <f t="shared" si="64"/>
        <v>0</v>
      </c>
      <c r="W242" s="121">
        <f t="shared" si="65"/>
        <v>0</v>
      </c>
      <c r="X242" s="121">
        <f t="shared" si="66"/>
        <v>0</v>
      </c>
      <c r="Y242" s="206">
        <f t="shared" si="67"/>
        <v>0</v>
      </c>
      <c r="Z242" s="206">
        <f t="shared" si="68"/>
        <v>0</v>
      </c>
    </row>
    <row r="243" spans="1:26">
      <c r="A243" s="18"/>
      <c r="B243" s="86" t="s">
        <v>104</v>
      </c>
      <c r="F243" s="84"/>
      <c r="G243" s="119">
        <v>14000</v>
      </c>
      <c r="H243" s="20"/>
      <c r="I243" s="20">
        <v>0</v>
      </c>
      <c r="J243" s="20"/>
      <c r="K243" s="20"/>
      <c r="L243" s="119">
        <v>0</v>
      </c>
      <c r="M243" s="108"/>
      <c r="N243" s="20"/>
      <c r="O243" s="20">
        <f t="shared" si="60"/>
        <v>0</v>
      </c>
      <c r="P243" s="20"/>
      <c r="Q243" s="20"/>
      <c r="R243" s="20">
        <f t="shared" si="61"/>
        <v>0</v>
      </c>
      <c r="S243" s="20"/>
      <c r="T243" s="152">
        <f t="shared" si="62"/>
        <v>0</v>
      </c>
      <c r="U243" s="120">
        <f t="shared" si="63"/>
        <v>0</v>
      </c>
      <c r="V243" s="120">
        <f t="shared" si="64"/>
        <v>0</v>
      </c>
      <c r="W243" s="121">
        <f t="shared" si="65"/>
        <v>0</v>
      </c>
      <c r="X243" s="121">
        <f t="shared" si="66"/>
        <v>0</v>
      </c>
      <c r="Y243" s="206">
        <f t="shared" si="67"/>
        <v>0</v>
      </c>
      <c r="Z243" s="206">
        <f t="shared" si="68"/>
        <v>0</v>
      </c>
    </row>
    <row r="244" spans="1:26">
      <c r="A244" s="18"/>
      <c r="B244" s="86" t="s">
        <v>105</v>
      </c>
      <c r="F244" s="84"/>
      <c r="G244" s="119">
        <v>1000</v>
      </c>
      <c r="H244" s="20"/>
      <c r="I244" s="119">
        <v>27.84</v>
      </c>
      <c r="J244" s="108"/>
      <c r="K244" s="20"/>
      <c r="L244" s="119">
        <v>27.84</v>
      </c>
      <c r="M244" s="108"/>
      <c r="N244" s="20"/>
      <c r="O244" s="20">
        <f t="shared" si="60"/>
        <v>283.76</v>
      </c>
      <c r="P244" s="20"/>
      <c r="Q244" s="20"/>
      <c r="R244" s="20">
        <f t="shared" si="61"/>
        <v>301.59999999999997</v>
      </c>
      <c r="S244" s="20"/>
      <c r="T244" s="152">
        <f t="shared" si="62"/>
        <v>0.30159999999999998</v>
      </c>
      <c r="U244" s="120">
        <f t="shared" si="63"/>
        <v>283.76</v>
      </c>
      <c r="V244" s="120">
        <f t="shared" si="64"/>
        <v>0</v>
      </c>
      <c r="W244" s="121">
        <f t="shared" si="65"/>
        <v>301.59999999999997</v>
      </c>
      <c r="X244" s="121">
        <f t="shared" si="66"/>
        <v>0</v>
      </c>
      <c r="Y244" s="206">
        <f t="shared" si="67"/>
        <v>0.30159999999999998</v>
      </c>
      <c r="Z244" s="206">
        <f t="shared" si="68"/>
        <v>0</v>
      </c>
    </row>
    <row r="245" spans="1:26" ht="15.75" thickBot="1">
      <c r="A245" s="18"/>
      <c r="B245" s="88" t="s">
        <v>106</v>
      </c>
      <c r="C245" s="83"/>
      <c r="D245" s="83"/>
      <c r="E245" s="83"/>
      <c r="F245" s="87"/>
      <c r="G245" s="119">
        <v>10000</v>
      </c>
      <c r="H245" s="20"/>
      <c r="I245" s="20">
        <v>0</v>
      </c>
      <c r="J245" s="20"/>
      <c r="K245" s="20"/>
      <c r="L245" s="119">
        <v>0</v>
      </c>
      <c r="M245" s="108"/>
      <c r="N245" s="20"/>
      <c r="O245" s="20">
        <f t="shared" si="60"/>
        <v>4000</v>
      </c>
      <c r="P245" s="20"/>
      <c r="Q245" s="20"/>
      <c r="R245" s="20">
        <f t="shared" si="61"/>
        <v>0</v>
      </c>
      <c r="S245" s="20"/>
      <c r="T245" s="152">
        <f t="shared" si="62"/>
        <v>0</v>
      </c>
      <c r="U245" s="120">
        <f t="shared" si="63"/>
        <v>4000</v>
      </c>
      <c r="V245" s="120">
        <f t="shared" si="64"/>
        <v>0</v>
      </c>
      <c r="W245" s="121">
        <f t="shared" si="65"/>
        <v>0</v>
      </c>
      <c r="X245" s="121">
        <f t="shared" si="66"/>
        <v>0</v>
      </c>
      <c r="Y245" s="206">
        <f t="shared" si="67"/>
        <v>0</v>
      </c>
      <c r="Z245" s="206">
        <f t="shared" si="68"/>
        <v>0</v>
      </c>
    </row>
    <row r="246" spans="1:26" s="157" customFormat="1" ht="15.75" thickBot="1">
      <c r="B246" s="287" t="s">
        <v>51</v>
      </c>
      <c r="C246" s="288"/>
      <c r="D246" s="288"/>
      <c r="E246" s="288"/>
      <c r="F246" s="288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144"/>
      <c r="T246" s="158"/>
    </row>
    <row r="247" spans="1:26">
      <c r="A247" s="18"/>
      <c r="B247" s="289"/>
      <c r="C247" s="290"/>
      <c r="D247" s="290"/>
      <c r="E247" s="290"/>
      <c r="F247" s="291"/>
      <c r="G247" s="93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152"/>
    </row>
    <row r="248" spans="1:26" ht="15.75" thickBot="1">
      <c r="A248" s="18"/>
      <c r="B248" s="289"/>
      <c r="C248" s="290"/>
      <c r="D248" s="290"/>
      <c r="E248" s="290"/>
      <c r="F248" s="291"/>
      <c r="G248" s="93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152"/>
    </row>
    <row r="249" spans="1:26" ht="15.75" thickBot="1">
      <c r="A249" s="18"/>
      <c r="B249" s="133" t="s">
        <v>89</v>
      </c>
      <c r="C249" s="132"/>
      <c r="D249" s="132"/>
      <c r="E249" s="132"/>
      <c r="F249" s="132"/>
      <c r="G249" s="161">
        <f>SUM(G250:G252)</f>
        <v>287129</v>
      </c>
      <c r="H249" s="162"/>
      <c r="I249" s="163">
        <f>SUM(I250:I252)</f>
        <v>19433</v>
      </c>
      <c r="J249" s="164"/>
      <c r="K249" s="164"/>
      <c r="L249" s="163">
        <f>SUM(L250:L252)</f>
        <v>19684.57</v>
      </c>
      <c r="M249" s="164"/>
      <c r="N249" s="164"/>
      <c r="O249" s="163">
        <f>SUM(O250:O252)</f>
        <v>58299</v>
      </c>
      <c r="P249" s="164"/>
      <c r="Q249" s="164"/>
      <c r="R249" s="163">
        <f>SUM(R250:R252)</f>
        <v>56318.96</v>
      </c>
      <c r="S249" s="165"/>
      <c r="T249" s="160"/>
    </row>
    <row r="250" spans="1:26">
      <c r="A250" s="18"/>
      <c r="B250" s="86" t="s">
        <v>90</v>
      </c>
      <c r="F250" s="84"/>
      <c r="G250" s="119">
        <v>233196</v>
      </c>
      <c r="H250" s="20"/>
      <c r="I250" s="20">
        <v>19433</v>
      </c>
      <c r="J250" s="20"/>
      <c r="K250" s="20"/>
      <c r="L250" s="118">
        <v>19684.57</v>
      </c>
      <c r="M250" s="108"/>
      <c r="N250" s="20"/>
      <c r="O250" s="20">
        <f t="shared" ref="O250:O252" si="69">+I250+O154</f>
        <v>58299</v>
      </c>
      <c r="P250" s="20"/>
      <c r="Q250" s="20"/>
      <c r="R250" s="125">
        <f t="shared" ref="R250:R252" si="70">+L250+R154</f>
        <v>56318.96</v>
      </c>
      <c r="S250" s="108"/>
      <c r="T250" s="152">
        <f t="shared" ref="T250:T252" si="71">+R250/G250</f>
        <v>0.24150911679445616</v>
      </c>
      <c r="U250" s="120">
        <f t="shared" ref="U250:U252" si="72">+I250+O154</f>
        <v>58299</v>
      </c>
      <c r="V250" s="120">
        <f t="shared" ref="V250:V252" si="73">+O250-U250</f>
        <v>0</v>
      </c>
      <c r="W250" s="121">
        <f t="shared" ref="W250:W252" si="74">+L250+R154</f>
        <v>56318.96</v>
      </c>
      <c r="X250" s="121">
        <f t="shared" ref="X250:X252" si="75">+R250-W250</f>
        <v>0</v>
      </c>
      <c r="Y250" s="206">
        <f t="shared" ref="Y250:Y252" si="76">+W250/G250</f>
        <v>0.24150911679445616</v>
      </c>
      <c r="Z250" s="206">
        <f t="shared" ref="Z250:Z252" si="77">+T250-Y250</f>
        <v>0</v>
      </c>
    </row>
    <row r="251" spans="1:26">
      <c r="A251" s="18"/>
      <c r="B251" s="86" t="s">
        <v>91</v>
      </c>
      <c r="F251" s="84"/>
      <c r="G251" s="119">
        <v>19433</v>
      </c>
      <c r="H251" s="20"/>
      <c r="I251" s="20"/>
      <c r="J251" s="20"/>
      <c r="K251" s="20"/>
      <c r="L251" s="119"/>
      <c r="M251" s="108"/>
      <c r="N251" s="20"/>
      <c r="O251" s="20">
        <f t="shared" si="69"/>
        <v>0</v>
      </c>
      <c r="P251" s="20"/>
      <c r="Q251" s="20"/>
      <c r="R251" s="117">
        <f t="shared" si="70"/>
        <v>0</v>
      </c>
      <c r="S251" s="108"/>
      <c r="T251" s="152">
        <f t="shared" si="71"/>
        <v>0</v>
      </c>
      <c r="U251" s="120">
        <f t="shared" si="72"/>
        <v>0</v>
      </c>
      <c r="V251" s="120">
        <f t="shared" si="73"/>
        <v>0</v>
      </c>
      <c r="W251" s="121">
        <f t="shared" si="74"/>
        <v>0</v>
      </c>
      <c r="X251" s="121">
        <f t="shared" si="75"/>
        <v>0</v>
      </c>
      <c r="Y251" s="206">
        <f t="shared" si="76"/>
        <v>0</v>
      </c>
      <c r="Z251" s="206">
        <f t="shared" si="77"/>
        <v>0</v>
      </c>
    </row>
    <row r="252" spans="1:26" ht="15.75" thickBot="1">
      <c r="A252" s="18"/>
      <c r="B252" s="86" t="s">
        <v>92</v>
      </c>
      <c r="F252" s="84"/>
      <c r="G252" s="119">
        <v>34500</v>
      </c>
      <c r="H252" s="20"/>
      <c r="I252" s="202"/>
      <c r="J252" s="20"/>
      <c r="K252" s="20"/>
      <c r="L252" s="119"/>
      <c r="M252" s="108"/>
      <c r="N252" s="20"/>
      <c r="O252" s="20">
        <f t="shared" si="69"/>
        <v>0</v>
      </c>
      <c r="P252" s="20"/>
      <c r="Q252" s="20"/>
      <c r="R252" s="126">
        <f t="shared" si="70"/>
        <v>0</v>
      </c>
      <c r="S252" s="108"/>
      <c r="T252" s="152">
        <f t="shared" si="71"/>
        <v>0</v>
      </c>
      <c r="U252" s="120">
        <f t="shared" si="72"/>
        <v>0</v>
      </c>
      <c r="V252" s="120">
        <f t="shared" si="73"/>
        <v>0</v>
      </c>
      <c r="W252" s="121">
        <f t="shared" si="74"/>
        <v>0</v>
      </c>
      <c r="X252" s="121">
        <f t="shared" si="75"/>
        <v>0</v>
      </c>
      <c r="Y252" s="206">
        <f t="shared" si="76"/>
        <v>0</v>
      </c>
      <c r="Z252" s="206">
        <f t="shared" si="77"/>
        <v>0</v>
      </c>
    </row>
    <row r="253" spans="1:26" ht="15.75" thickBot="1">
      <c r="A253" s="18"/>
      <c r="B253" s="292" t="s">
        <v>22</v>
      </c>
      <c r="C253" s="293"/>
      <c r="D253" s="293"/>
      <c r="E253" s="293"/>
      <c r="F253" s="294"/>
      <c r="G253" s="147">
        <f>+G231+G249+G246</f>
        <v>560000</v>
      </c>
      <c r="H253" s="21"/>
      <c r="I253" s="21">
        <f>+I231+I246+I249</f>
        <v>32083</v>
      </c>
      <c r="J253" s="21"/>
      <c r="K253" s="21"/>
      <c r="L253" s="21">
        <f>+L231+L246+L249</f>
        <v>24712.41</v>
      </c>
      <c r="M253" s="21"/>
      <c r="N253" s="21"/>
      <c r="O253" s="21">
        <f>+O231+O246+O249</f>
        <v>103749</v>
      </c>
      <c r="P253" s="21"/>
      <c r="Q253" s="21"/>
      <c r="R253" s="21">
        <f>+R231+R246+R249</f>
        <v>74716.639999999999</v>
      </c>
      <c r="S253" s="22"/>
      <c r="T253" s="224"/>
      <c r="U253" s="120">
        <f t="shared" ref="U253" si="78">+I253+O157</f>
        <v>103749</v>
      </c>
      <c r="V253" s="120">
        <f t="shared" ref="V253" si="79">+O253-U253</f>
        <v>0</v>
      </c>
      <c r="W253" s="121">
        <f t="shared" ref="W253" si="80">+L253+R157</f>
        <v>74716.639999999999</v>
      </c>
      <c r="X253" s="121">
        <f t="shared" ref="X253" si="81">+R253-W253</f>
        <v>0</v>
      </c>
      <c r="Y253" s="206">
        <f t="shared" ref="Y253" si="82">+W253/G253</f>
        <v>0.13342257142857142</v>
      </c>
      <c r="Z253" s="206">
        <f t="shared" ref="Z253" si="83">+T253-Y253</f>
        <v>-0.13342257142857142</v>
      </c>
    </row>
    <row r="254" spans="1:26" ht="15.75" thickBot="1">
      <c r="A254" s="18"/>
      <c r="C254" s="23"/>
      <c r="H254" s="3"/>
      <c r="K254" s="24"/>
      <c r="M254" s="24"/>
      <c r="T254" s="24"/>
    </row>
    <row r="255" spans="1:26" ht="15.75" thickBot="1">
      <c r="A255" s="18"/>
      <c r="B255" s="295" t="s">
        <v>31</v>
      </c>
      <c r="C255" s="296"/>
      <c r="D255" s="296"/>
      <c r="E255" s="296"/>
      <c r="F255" s="296"/>
      <c r="G255" s="296"/>
      <c r="H255" s="296"/>
      <c r="I255" s="296"/>
      <c r="J255" s="296"/>
      <c r="K255" s="296"/>
      <c r="L255" s="296"/>
      <c r="M255" s="296"/>
      <c r="N255" s="296"/>
      <c r="O255" s="296"/>
      <c r="P255" s="296"/>
      <c r="Q255" s="296"/>
      <c r="R255" s="296"/>
      <c r="S255" s="296"/>
      <c r="T255" s="297"/>
    </row>
    <row r="256" spans="1:26" ht="15.75" thickBot="1">
      <c r="A256" s="18"/>
      <c r="B256" s="298"/>
      <c r="C256" s="299"/>
      <c r="D256" s="301" t="s">
        <v>16</v>
      </c>
      <c r="E256" s="302"/>
      <c r="F256" s="302"/>
      <c r="G256" s="302"/>
      <c r="H256" s="303"/>
      <c r="I256" s="301" t="s">
        <v>32</v>
      </c>
      <c r="J256" s="302"/>
      <c r="K256" s="302"/>
      <c r="L256" s="302"/>
      <c r="M256" s="302"/>
      <c r="N256" s="303"/>
      <c r="O256" s="301" t="s">
        <v>18</v>
      </c>
      <c r="P256" s="302"/>
      <c r="Q256" s="302"/>
      <c r="R256" s="302"/>
      <c r="S256" s="302"/>
      <c r="T256" s="26"/>
    </row>
    <row r="257" spans="1:20" ht="15.75" thickBot="1">
      <c r="B257" s="258"/>
      <c r="C257" s="300"/>
      <c r="D257" s="304" t="s">
        <v>27</v>
      </c>
      <c r="E257" s="305"/>
      <c r="F257" s="305" t="s">
        <v>28</v>
      </c>
      <c r="G257" s="305"/>
      <c r="H257" s="188"/>
      <c r="I257" s="304" t="s">
        <v>27</v>
      </c>
      <c r="J257" s="305"/>
      <c r="K257" s="305" t="s">
        <v>28</v>
      </c>
      <c r="L257" s="305"/>
      <c r="M257" s="306" t="s">
        <v>29</v>
      </c>
      <c r="N257" s="307"/>
      <c r="O257" s="304" t="s">
        <v>27</v>
      </c>
      <c r="P257" s="305"/>
      <c r="Q257" s="305" t="s">
        <v>28</v>
      </c>
      <c r="R257" s="305"/>
      <c r="S257" s="306" t="s">
        <v>29</v>
      </c>
      <c r="T257" s="307"/>
    </row>
    <row r="258" spans="1:20">
      <c r="B258" s="273" t="s">
        <v>33</v>
      </c>
      <c r="C258" s="274"/>
      <c r="D258" s="275"/>
      <c r="E258" s="276"/>
      <c r="F258" s="277">
        <f>+G231</f>
        <v>272871</v>
      </c>
      <c r="G258" s="277"/>
      <c r="H258" s="184"/>
      <c r="I258" s="275"/>
      <c r="J258" s="276"/>
      <c r="K258" s="276">
        <f>+L231</f>
        <v>5027.84</v>
      </c>
      <c r="L258" s="276"/>
      <c r="M258" s="276"/>
      <c r="N258" s="278"/>
      <c r="O258" s="275"/>
      <c r="P258" s="276"/>
      <c r="Q258" s="279">
        <f>+R231</f>
        <v>18397.68</v>
      </c>
      <c r="R258" s="279"/>
      <c r="S258" s="276"/>
      <c r="T258" s="278"/>
    </row>
    <row r="259" spans="1:20" ht="15" customHeight="1" thickBot="1">
      <c r="B259" s="280" t="s">
        <v>34</v>
      </c>
      <c r="C259" s="281"/>
      <c r="D259" s="239"/>
      <c r="E259" s="237"/>
      <c r="F259" s="237">
        <f>+G249</f>
        <v>287129</v>
      </c>
      <c r="G259" s="237"/>
      <c r="H259" s="185"/>
      <c r="I259" s="239"/>
      <c r="J259" s="237"/>
      <c r="K259" s="237">
        <f>+L249</f>
        <v>19684.57</v>
      </c>
      <c r="L259" s="237"/>
      <c r="M259" s="237"/>
      <c r="N259" s="238"/>
      <c r="O259" s="239"/>
      <c r="P259" s="237"/>
      <c r="Q259" s="237">
        <f>+R249</f>
        <v>56318.96</v>
      </c>
      <c r="R259" s="237"/>
      <c r="S259" s="237"/>
      <c r="T259" s="238"/>
    </row>
    <row r="260" spans="1:20" ht="15.75" customHeight="1" thickBot="1">
      <c r="B260" s="27" t="s">
        <v>22</v>
      </c>
      <c r="C260" s="28"/>
      <c r="D260" s="240"/>
      <c r="E260" s="241"/>
      <c r="F260" s="242">
        <f>SUM(F258:G259)</f>
        <v>560000</v>
      </c>
      <c r="G260" s="242"/>
      <c r="H260" s="189"/>
      <c r="I260" s="240"/>
      <c r="J260" s="241"/>
      <c r="K260" s="241">
        <f>SUM(K258:L259)</f>
        <v>24712.41</v>
      </c>
      <c r="L260" s="241"/>
      <c r="M260" s="241"/>
      <c r="N260" s="243"/>
      <c r="O260" s="240"/>
      <c r="P260" s="241"/>
      <c r="Q260" s="242">
        <f>SUM(Q258:R259)</f>
        <v>74716.639999999999</v>
      </c>
      <c r="R260" s="242"/>
      <c r="S260" s="241"/>
      <c r="T260" s="243"/>
    </row>
    <row r="261" spans="1:20">
      <c r="A261" s="18"/>
      <c r="B261" s="39"/>
      <c r="C261" s="39"/>
      <c r="D261" s="39"/>
      <c r="E261" s="39"/>
      <c r="F261" s="35"/>
      <c r="G261" s="35"/>
      <c r="H261" s="41"/>
      <c r="I261" s="35"/>
      <c r="J261" s="35"/>
      <c r="K261" s="35"/>
      <c r="L261" s="41"/>
      <c r="M261" s="35"/>
      <c r="N261" s="41"/>
      <c r="O261" s="41"/>
      <c r="P261" s="35"/>
      <c r="Q261" s="18"/>
      <c r="R261" s="18"/>
      <c r="S261" s="18"/>
      <c r="T261" s="18"/>
    </row>
    <row r="262" spans="1:20" ht="15.75" thickBot="1">
      <c r="A262" s="18"/>
      <c r="B262" s="39"/>
      <c r="C262" s="39"/>
      <c r="D262" s="39"/>
      <c r="E262" s="39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18"/>
      <c r="R262" s="18"/>
      <c r="S262" s="18"/>
      <c r="T262" s="18"/>
    </row>
    <row r="263" spans="1:20" ht="15.75" thickBot="1">
      <c r="A263" s="18"/>
      <c r="B263" s="256" t="s">
        <v>35</v>
      </c>
      <c r="C263" s="257"/>
      <c r="D263" s="257"/>
      <c r="E263" s="258"/>
      <c r="F263" s="252"/>
      <c r="G263" s="252"/>
      <c r="H263" s="252"/>
      <c r="I263" s="252"/>
      <c r="J263" s="252"/>
      <c r="K263" s="252"/>
      <c r="L263" s="252"/>
      <c r="M263" s="252"/>
      <c r="N263" s="252"/>
      <c r="O263" s="252"/>
      <c r="P263" s="252"/>
      <c r="Q263" s="252"/>
      <c r="R263" s="252"/>
      <c r="S263" s="252"/>
      <c r="T263" s="252"/>
    </row>
    <row r="264" spans="1:20">
      <c r="B264" s="259"/>
      <c r="C264" s="260"/>
      <c r="D264" s="260"/>
      <c r="E264" s="260"/>
      <c r="F264" s="260"/>
      <c r="G264" s="260"/>
      <c r="H264" s="260"/>
      <c r="I264" s="260"/>
      <c r="J264" s="260"/>
      <c r="K264" s="260"/>
      <c r="L264" s="260"/>
      <c r="M264" s="260"/>
      <c r="N264" s="260"/>
      <c r="O264" s="260"/>
      <c r="P264" s="260"/>
      <c r="Q264" s="260"/>
      <c r="R264" s="260"/>
      <c r="S264" s="260"/>
      <c r="T264" s="261"/>
    </row>
    <row r="265" spans="1:20">
      <c r="B265" s="262"/>
      <c r="C265" s="263"/>
      <c r="D265" s="263"/>
      <c r="E265" s="263"/>
      <c r="F265" s="263"/>
      <c r="G265" s="263"/>
      <c r="H265" s="263"/>
      <c r="I265" s="263"/>
      <c r="J265" s="263"/>
      <c r="K265" s="263"/>
      <c r="L265" s="263"/>
      <c r="M265" s="263"/>
      <c r="N265" s="263"/>
      <c r="O265" s="263"/>
      <c r="P265" s="263"/>
      <c r="Q265" s="263"/>
      <c r="R265" s="263"/>
      <c r="S265" s="263"/>
      <c r="T265" s="264"/>
    </row>
    <row r="266" spans="1:20" ht="15.75" customHeight="1">
      <c r="B266" s="262"/>
      <c r="C266" s="263"/>
      <c r="D266" s="263"/>
      <c r="E266" s="263"/>
      <c r="F266" s="263"/>
      <c r="G266" s="263"/>
      <c r="H266" s="263"/>
      <c r="I266" s="263"/>
      <c r="J266" s="263"/>
      <c r="K266" s="263"/>
      <c r="L266" s="263"/>
      <c r="M266" s="263"/>
      <c r="N266" s="263"/>
      <c r="O266" s="263"/>
      <c r="P266" s="263"/>
      <c r="Q266" s="263"/>
      <c r="R266" s="263"/>
      <c r="S266" s="263"/>
      <c r="T266" s="264"/>
    </row>
    <row r="267" spans="1:20">
      <c r="B267" s="262"/>
      <c r="C267" s="263"/>
      <c r="D267" s="263"/>
      <c r="E267" s="263"/>
      <c r="F267" s="263"/>
      <c r="G267" s="263"/>
      <c r="H267" s="263"/>
      <c r="I267" s="263"/>
      <c r="J267" s="263"/>
      <c r="K267" s="263"/>
      <c r="L267" s="263"/>
      <c r="M267" s="263"/>
      <c r="N267" s="263"/>
      <c r="O267" s="263"/>
      <c r="P267" s="263"/>
      <c r="Q267" s="263"/>
      <c r="R267" s="263"/>
      <c r="S267" s="263"/>
      <c r="T267" s="264"/>
    </row>
    <row r="268" spans="1:20">
      <c r="A268" s="18"/>
      <c r="B268" s="262"/>
      <c r="C268" s="263"/>
      <c r="D268" s="263"/>
      <c r="E268" s="263"/>
      <c r="F268" s="263"/>
      <c r="G268" s="263"/>
      <c r="H268" s="263"/>
      <c r="I268" s="263"/>
      <c r="J268" s="263"/>
      <c r="K268" s="263"/>
      <c r="L268" s="263"/>
      <c r="M268" s="263"/>
      <c r="N268" s="263"/>
      <c r="O268" s="263"/>
      <c r="P268" s="263"/>
      <c r="Q268" s="263"/>
      <c r="R268" s="263"/>
      <c r="S268" s="263"/>
      <c r="T268" s="264"/>
    </row>
    <row r="269" spans="1:20" ht="25.5" customHeight="1">
      <c r="A269" s="4"/>
      <c r="B269" s="262"/>
      <c r="C269" s="263"/>
      <c r="D269" s="263"/>
      <c r="E269" s="263"/>
      <c r="F269" s="263"/>
      <c r="G269" s="263"/>
      <c r="H269" s="263"/>
      <c r="I269" s="263"/>
      <c r="J269" s="263"/>
      <c r="K269" s="263"/>
      <c r="L269" s="263"/>
      <c r="M269" s="263"/>
      <c r="N269" s="263"/>
      <c r="O269" s="263"/>
      <c r="P269" s="263"/>
      <c r="Q269" s="263"/>
      <c r="R269" s="263"/>
      <c r="S269" s="263"/>
      <c r="T269" s="264"/>
    </row>
    <row r="270" spans="1:20" ht="22.5" customHeight="1" thickBot="1">
      <c r="A270" s="18"/>
      <c r="B270" s="265"/>
      <c r="C270" s="266"/>
      <c r="D270" s="266"/>
      <c r="E270" s="266"/>
      <c r="F270" s="266"/>
      <c r="G270" s="266"/>
      <c r="H270" s="266"/>
      <c r="I270" s="266"/>
      <c r="J270" s="266"/>
      <c r="K270" s="266"/>
      <c r="L270" s="266"/>
      <c r="M270" s="266"/>
      <c r="N270" s="266"/>
      <c r="O270" s="266"/>
      <c r="P270" s="266"/>
      <c r="Q270" s="266"/>
      <c r="R270" s="266"/>
      <c r="S270" s="266"/>
      <c r="T270" s="267"/>
    </row>
    <row r="271" spans="1:20">
      <c r="A271" s="18"/>
      <c r="B271" s="18"/>
    </row>
    <row r="272" spans="1:20">
      <c r="A272" s="18"/>
      <c r="B272" s="32"/>
      <c r="C272" s="32"/>
      <c r="D272" s="32"/>
      <c r="E272" s="32"/>
      <c r="F272" s="32"/>
      <c r="H272" s="32"/>
      <c r="I272" s="248" t="s">
        <v>36</v>
      </c>
      <c r="J272" s="248"/>
      <c r="K272" s="248"/>
      <c r="L272" s="248"/>
      <c r="M272" s="248"/>
      <c r="N272" s="248"/>
      <c r="Q272" s="248" t="s">
        <v>37</v>
      </c>
      <c r="R272" s="248"/>
      <c r="S272" s="248"/>
      <c r="T272" s="248"/>
    </row>
    <row r="273" spans="2:20">
      <c r="B273" s="268" t="s">
        <v>38</v>
      </c>
      <c r="C273" s="268"/>
      <c r="D273" s="268"/>
      <c r="E273" s="268"/>
      <c r="F273" s="268"/>
      <c r="G273" s="268"/>
      <c r="H273" s="33"/>
      <c r="I273" s="269"/>
      <c r="J273" s="269"/>
      <c r="K273" s="269"/>
      <c r="L273" s="269"/>
      <c r="M273" s="269"/>
      <c r="N273" s="269"/>
      <c r="O273" s="33"/>
      <c r="P273" s="33"/>
      <c r="Q273" s="271" t="s">
        <v>1</v>
      </c>
      <c r="R273" s="271"/>
      <c r="S273" s="271"/>
      <c r="T273" s="271"/>
    </row>
    <row r="274" spans="2:20">
      <c r="B274" s="268"/>
      <c r="C274" s="268"/>
      <c r="D274" s="268"/>
      <c r="E274" s="268"/>
      <c r="F274" s="268"/>
      <c r="G274" s="268"/>
      <c r="H274" s="80"/>
      <c r="I274" s="269"/>
      <c r="J274" s="269"/>
      <c r="K274" s="269"/>
      <c r="L274" s="269"/>
      <c r="M274" s="269"/>
      <c r="N274" s="269"/>
      <c r="O274" s="80"/>
      <c r="P274" s="80"/>
      <c r="Q274" s="271"/>
      <c r="R274" s="271"/>
      <c r="S274" s="271"/>
      <c r="T274" s="271"/>
    </row>
    <row r="275" spans="2:20">
      <c r="B275" s="268"/>
      <c r="C275" s="268"/>
      <c r="D275" s="268"/>
      <c r="E275" s="268"/>
      <c r="F275" s="268"/>
      <c r="G275" s="268"/>
      <c r="H275" s="80"/>
      <c r="I275" s="269"/>
      <c r="J275" s="269"/>
      <c r="K275" s="269"/>
      <c r="L275" s="269"/>
      <c r="M275" s="269"/>
      <c r="N275" s="269"/>
      <c r="O275" s="80"/>
      <c r="P275" s="80"/>
      <c r="Q275" s="271"/>
      <c r="R275" s="271"/>
      <c r="S275" s="271"/>
      <c r="T275" s="271"/>
    </row>
    <row r="276" spans="2:20">
      <c r="B276" s="268"/>
      <c r="C276" s="268"/>
      <c r="D276" s="268"/>
      <c r="E276" s="268"/>
      <c r="F276" s="268"/>
      <c r="G276" s="268"/>
      <c r="H276" s="80"/>
      <c r="I276" s="269"/>
      <c r="J276" s="269"/>
      <c r="K276" s="269"/>
      <c r="L276" s="269"/>
      <c r="M276" s="269"/>
      <c r="N276" s="269"/>
      <c r="O276" s="80"/>
      <c r="P276" s="80"/>
      <c r="Q276" s="271"/>
      <c r="R276" s="271"/>
      <c r="S276" s="271"/>
      <c r="T276" s="271"/>
    </row>
    <row r="277" spans="2:20" ht="15.75" thickBot="1">
      <c r="B277" s="272"/>
      <c r="C277" s="272"/>
      <c r="D277" s="272"/>
      <c r="E277" s="272"/>
      <c r="F277" s="272"/>
      <c r="G277" s="272"/>
      <c r="I277" s="270"/>
      <c r="J277" s="270"/>
      <c r="K277" s="270"/>
      <c r="L277" s="270"/>
      <c r="M277" s="270"/>
      <c r="N277" s="270"/>
      <c r="Q277" s="252"/>
      <c r="R277" s="252"/>
      <c r="S277" s="252"/>
      <c r="T277" s="252"/>
    </row>
    <row r="278" spans="2:20">
      <c r="B278" s="244" t="s">
        <v>66</v>
      </c>
      <c r="C278" s="244"/>
      <c r="D278" s="244"/>
      <c r="E278" s="244"/>
      <c r="F278" s="244"/>
      <c r="G278" s="244"/>
      <c r="I278" s="244" t="s">
        <v>56</v>
      </c>
      <c r="J278" s="244"/>
      <c r="K278" s="244"/>
      <c r="L278" s="244"/>
      <c r="M278" s="244"/>
      <c r="N278" s="244"/>
      <c r="Q278" s="245" t="s">
        <v>87</v>
      </c>
      <c r="R278" s="245"/>
      <c r="S278" s="245"/>
      <c r="T278" s="245"/>
    </row>
    <row r="279" spans="2:20">
      <c r="B279" s="246" t="s">
        <v>57</v>
      </c>
      <c r="C279" s="246"/>
      <c r="D279" s="246"/>
      <c r="E279" s="246"/>
      <c r="F279" s="246"/>
      <c r="G279" s="246"/>
      <c r="I279" s="247" t="s">
        <v>58</v>
      </c>
      <c r="J279" s="247"/>
      <c r="K279" s="247"/>
      <c r="L279" s="247"/>
      <c r="M279" s="247"/>
      <c r="N279" s="247"/>
      <c r="O279" s="81"/>
      <c r="P279" s="81"/>
      <c r="Q279" s="247" t="s">
        <v>59</v>
      </c>
      <c r="R279" s="247"/>
      <c r="S279" s="247"/>
      <c r="T279" s="247"/>
    </row>
    <row r="281" spans="2:20">
      <c r="I281" s="248" t="s">
        <v>40</v>
      </c>
      <c r="J281" s="248"/>
      <c r="K281" s="248"/>
      <c r="L281" s="248"/>
      <c r="M281" s="248"/>
      <c r="N281" s="248"/>
    </row>
    <row r="282" spans="2:20">
      <c r="B282" s="249" t="s">
        <v>120</v>
      </c>
      <c r="C282" s="250"/>
      <c r="D282" s="250"/>
      <c r="E282" s="250"/>
      <c r="F282" s="250"/>
      <c r="G282" s="250"/>
      <c r="I282" s="251" t="s">
        <v>39</v>
      </c>
      <c r="J282" s="251"/>
      <c r="K282" s="251"/>
      <c r="L282" s="251"/>
      <c r="M282" s="251"/>
      <c r="N282" s="251"/>
      <c r="Q282" s="251" t="s">
        <v>41</v>
      </c>
      <c r="R282" s="251"/>
      <c r="S282" s="251"/>
      <c r="T282" s="251"/>
    </row>
    <row r="283" spans="2:20">
      <c r="B283" s="246"/>
      <c r="C283" s="246"/>
      <c r="D283" s="246"/>
      <c r="E283" s="246"/>
      <c r="F283" s="246"/>
      <c r="G283" s="246"/>
      <c r="I283" s="251"/>
      <c r="J283" s="251"/>
      <c r="K283" s="251"/>
      <c r="L283" s="251"/>
      <c r="M283" s="251"/>
      <c r="N283" s="251"/>
      <c r="Q283" s="246"/>
      <c r="R283" s="246"/>
      <c r="S283" s="246"/>
      <c r="T283" s="246"/>
    </row>
    <row r="284" spans="2:20">
      <c r="B284" s="246"/>
      <c r="C284" s="246"/>
      <c r="D284" s="246"/>
      <c r="E284" s="246"/>
      <c r="F284" s="246"/>
      <c r="G284" s="246"/>
      <c r="I284" s="251"/>
      <c r="J284" s="251"/>
      <c r="K284" s="251"/>
      <c r="L284" s="251"/>
      <c r="M284" s="251"/>
      <c r="N284" s="251"/>
      <c r="Q284" s="246"/>
      <c r="R284" s="246"/>
      <c r="S284" s="246"/>
      <c r="T284" s="246"/>
    </row>
    <row r="285" spans="2:20">
      <c r="B285" s="246"/>
      <c r="C285" s="246"/>
      <c r="D285" s="246"/>
      <c r="E285" s="246"/>
      <c r="F285" s="246"/>
      <c r="G285" s="246"/>
      <c r="I285" s="251"/>
      <c r="J285" s="251"/>
      <c r="K285" s="251"/>
      <c r="L285" s="251"/>
      <c r="M285" s="251"/>
      <c r="N285" s="251"/>
      <c r="Q285" s="246"/>
      <c r="R285" s="246"/>
      <c r="S285" s="246"/>
      <c r="T285" s="246"/>
    </row>
    <row r="286" spans="2:20" ht="15.75" thickBot="1">
      <c r="B286" s="252"/>
      <c r="C286" s="252"/>
      <c r="D286" s="252"/>
      <c r="E286" s="252"/>
      <c r="F286" s="252"/>
      <c r="G286" s="252"/>
      <c r="H286" s="34"/>
      <c r="I286" s="253"/>
      <c r="J286" s="253"/>
      <c r="K286" s="253"/>
      <c r="L286" s="253"/>
      <c r="M286" s="253"/>
      <c r="N286" s="253"/>
      <c r="O286" s="34"/>
      <c r="P286" s="34"/>
      <c r="Q286" s="252"/>
      <c r="R286" s="252"/>
      <c r="S286" s="252"/>
      <c r="T286" s="252"/>
    </row>
    <row r="287" spans="2:20">
      <c r="B287" s="244" t="s">
        <v>60</v>
      </c>
      <c r="C287" s="244"/>
      <c r="D287" s="244"/>
      <c r="E287" s="244"/>
      <c r="F287" s="244"/>
      <c r="G287" s="244"/>
      <c r="H287" s="82"/>
      <c r="I287" s="244" t="s">
        <v>61</v>
      </c>
      <c r="J287" s="244"/>
      <c r="K287" s="244"/>
      <c r="L287" s="244"/>
      <c r="M287" s="244"/>
      <c r="N287" s="244"/>
      <c r="O287" s="34"/>
      <c r="P287" s="34"/>
      <c r="Q287" s="244" t="s">
        <v>62</v>
      </c>
      <c r="R287" s="244"/>
      <c r="S287" s="244"/>
      <c r="T287" s="244"/>
    </row>
    <row r="288" spans="2:20" ht="27.75" customHeight="1">
      <c r="B288" s="254" t="s">
        <v>63</v>
      </c>
      <c r="C288" s="254"/>
      <c r="D288" s="254"/>
      <c r="E288" s="254"/>
      <c r="F288" s="254"/>
      <c r="G288" s="254"/>
      <c r="I288" s="255" t="s">
        <v>64</v>
      </c>
      <c r="J288" s="255"/>
      <c r="K288" s="255"/>
      <c r="L288" s="255"/>
      <c r="M288" s="255"/>
      <c r="N288" s="255"/>
      <c r="Q288" s="255" t="s">
        <v>65</v>
      </c>
      <c r="R288" s="255"/>
      <c r="S288" s="255"/>
      <c r="T288" s="255"/>
    </row>
    <row r="292" spans="2:20">
      <c r="F292" s="1"/>
      <c r="G292" s="1"/>
      <c r="H292" s="1"/>
      <c r="I292" s="1"/>
      <c r="J292" s="1"/>
      <c r="K292" s="1"/>
      <c r="L292" s="1"/>
      <c r="M292" s="1"/>
      <c r="N292" s="1"/>
    </row>
    <row r="293" spans="2:20">
      <c r="F293" s="1"/>
      <c r="G293" s="1"/>
      <c r="H293" s="1"/>
      <c r="I293" s="1"/>
      <c r="J293" s="1"/>
      <c r="K293" s="1"/>
      <c r="L293" s="1"/>
      <c r="M293" s="1"/>
      <c r="N293" s="1"/>
    </row>
    <row r="294" spans="2:20">
      <c r="F294" s="1"/>
      <c r="G294" s="1"/>
      <c r="H294" s="1"/>
      <c r="I294" s="1"/>
      <c r="J294" s="1"/>
      <c r="K294" s="1"/>
      <c r="L294" s="1"/>
      <c r="M294" s="1"/>
      <c r="N294" s="1"/>
    </row>
    <row r="295" spans="2:20">
      <c r="F295" s="1"/>
      <c r="G295" s="1"/>
      <c r="H295" s="1"/>
      <c r="I295" s="1"/>
      <c r="J295" s="1"/>
      <c r="K295" s="1"/>
      <c r="L295" s="1"/>
      <c r="M295" s="1"/>
      <c r="N295" s="1"/>
    </row>
    <row r="296" spans="2:20" ht="32.25" customHeight="1">
      <c r="B296" s="385" t="s">
        <v>0</v>
      </c>
      <c r="C296" s="385"/>
      <c r="D296" s="385"/>
      <c r="E296" s="385"/>
      <c r="F296" s="385"/>
      <c r="G296" s="385"/>
      <c r="H296" s="385"/>
      <c r="I296" s="385"/>
      <c r="J296" s="385"/>
      <c r="K296" s="385"/>
      <c r="L296" s="385"/>
      <c r="M296" s="385"/>
      <c r="N296" s="385"/>
      <c r="O296" s="385"/>
      <c r="P296" s="385"/>
      <c r="Q296" s="385"/>
      <c r="R296" s="385"/>
      <c r="S296" s="385"/>
      <c r="T296" s="385"/>
    </row>
    <row r="297" spans="2:20">
      <c r="F297" t="s">
        <v>1</v>
      </c>
    </row>
    <row r="298" spans="2:20" ht="21.75">
      <c r="B298" s="2"/>
      <c r="C298" s="2"/>
      <c r="D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2:20" ht="15.75" thickBo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2:20" ht="15.75" customHeight="1" thickBot="1">
      <c r="B300" s="386" t="s">
        <v>2</v>
      </c>
      <c r="C300" s="387"/>
      <c r="D300" s="387"/>
      <c r="E300" s="387"/>
      <c r="F300" s="388"/>
      <c r="G300" s="389" t="s">
        <v>138</v>
      </c>
      <c r="H300" s="390"/>
      <c r="I300" s="390"/>
      <c r="J300" s="390"/>
      <c r="K300" s="390"/>
      <c r="L300" s="390"/>
      <c r="M300" s="390"/>
      <c r="N300" s="390"/>
      <c r="O300" s="390"/>
      <c r="P300" s="390"/>
      <c r="Q300" s="390"/>
      <c r="R300" s="390"/>
      <c r="S300" s="390"/>
      <c r="T300" s="391"/>
    </row>
    <row r="301" spans="2:20" ht="15.75" thickBot="1">
      <c r="B301" s="392" t="s">
        <v>3</v>
      </c>
      <c r="C301" s="393"/>
      <c r="D301" s="393"/>
      <c r="E301" s="393"/>
      <c r="F301" s="394"/>
      <c r="G301" s="395" t="s">
        <v>67</v>
      </c>
      <c r="H301" s="390"/>
      <c r="I301" s="390"/>
      <c r="J301" s="390"/>
      <c r="K301" s="390"/>
      <c r="L301" s="390"/>
      <c r="M301" s="390"/>
      <c r="N301" s="390"/>
      <c r="O301" s="390"/>
      <c r="P301" s="390"/>
      <c r="Q301" s="390"/>
      <c r="R301" s="390"/>
      <c r="S301" s="390"/>
      <c r="T301" s="391"/>
    </row>
    <row r="302" spans="2:20" ht="15.75" thickBot="1">
      <c r="B302" s="392" t="s">
        <v>4</v>
      </c>
      <c r="C302" s="393"/>
      <c r="D302" s="393"/>
      <c r="E302" s="393"/>
      <c r="F302" s="394"/>
      <c r="G302" s="359" t="s">
        <v>42</v>
      </c>
      <c r="H302" s="360"/>
      <c r="I302" s="360"/>
      <c r="J302" s="360"/>
      <c r="K302" s="360"/>
      <c r="L302" s="360"/>
      <c r="M302" s="360"/>
      <c r="N302" s="360"/>
      <c r="O302" s="360"/>
      <c r="P302" s="360"/>
      <c r="Q302" s="360"/>
      <c r="R302" s="360"/>
      <c r="S302" s="360"/>
      <c r="T302" s="361"/>
    </row>
    <row r="303" spans="2:20" ht="15.75" thickBot="1">
      <c r="B303" s="292" t="s">
        <v>5</v>
      </c>
      <c r="C303" s="357"/>
      <c r="D303" s="357"/>
      <c r="E303" s="357"/>
      <c r="F303" s="358"/>
      <c r="G303" s="396" t="s">
        <v>83</v>
      </c>
      <c r="H303" s="397"/>
      <c r="I303" s="397"/>
      <c r="J303" s="397"/>
      <c r="K303" s="397"/>
      <c r="L303" s="397"/>
      <c r="M303" s="397"/>
      <c r="N303" s="397"/>
      <c r="O303" s="397"/>
      <c r="P303" s="397"/>
      <c r="Q303" s="397"/>
      <c r="R303" s="397"/>
      <c r="S303" s="397"/>
      <c r="T303" s="398"/>
    </row>
    <row r="304" spans="2:20" ht="15.75" thickBot="1">
      <c r="B304" s="399" t="s">
        <v>6</v>
      </c>
      <c r="C304" s="400"/>
      <c r="D304" s="400"/>
      <c r="E304" s="400"/>
      <c r="F304" s="401"/>
      <c r="G304" s="129" t="s">
        <v>7</v>
      </c>
      <c r="H304" s="431"/>
      <c r="I304" s="432"/>
      <c r="J304" s="432"/>
      <c r="K304" s="433"/>
      <c r="L304" s="131" t="s">
        <v>8</v>
      </c>
      <c r="M304" s="431">
        <v>560000</v>
      </c>
      <c r="N304" s="432"/>
      <c r="O304" s="432"/>
      <c r="P304" s="433"/>
      <c r="Q304" s="405" t="s">
        <v>9</v>
      </c>
      <c r="R304" s="405"/>
      <c r="S304" s="431"/>
      <c r="T304" s="433"/>
    </row>
    <row r="305" spans="1:26" ht="15.75" thickBot="1">
      <c r="B305" s="399" t="s">
        <v>10</v>
      </c>
      <c r="C305" s="400"/>
      <c r="D305" s="400"/>
      <c r="E305" s="400"/>
      <c r="F305" s="401"/>
      <c r="G305" s="131" t="s">
        <v>7</v>
      </c>
      <c r="H305" s="402"/>
      <c r="I305" s="403"/>
      <c r="J305" s="403"/>
      <c r="K305" s="404"/>
      <c r="L305" s="131" t="s">
        <v>8</v>
      </c>
      <c r="M305" s="402"/>
      <c r="N305" s="403"/>
      <c r="O305" s="403"/>
      <c r="P305" s="404"/>
      <c r="Q305" s="405"/>
      <c r="R305" s="405"/>
      <c r="S305" s="405"/>
      <c r="T305" s="406"/>
    </row>
    <row r="306" spans="1:26" ht="25.5" customHeight="1" thickBot="1">
      <c r="B306" s="351" t="s">
        <v>11</v>
      </c>
      <c r="C306" s="352"/>
      <c r="D306" s="352"/>
      <c r="E306" s="352"/>
      <c r="F306" s="353"/>
      <c r="G306" s="354" t="s">
        <v>71</v>
      </c>
      <c r="H306" s="355"/>
      <c r="I306" s="355"/>
      <c r="J306" s="355"/>
      <c r="K306" s="355"/>
      <c r="L306" s="355"/>
      <c r="M306" s="355"/>
      <c r="N306" s="355"/>
      <c r="O306" s="355"/>
      <c r="P306" s="355"/>
      <c r="Q306" s="355"/>
      <c r="R306" s="355"/>
      <c r="S306" s="355"/>
      <c r="T306" s="356"/>
    </row>
    <row r="307" spans="1:26" ht="15.75" thickBot="1">
      <c r="B307" s="292" t="s">
        <v>12</v>
      </c>
      <c r="C307" s="357"/>
      <c r="D307" s="357"/>
      <c r="E307" s="357"/>
      <c r="F307" s="358"/>
      <c r="G307" s="359" t="s">
        <v>79</v>
      </c>
      <c r="H307" s="360"/>
      <c r="I307" s="360"/>
      <c r="J307" s="360"/>
      <c r="K307" s="360"/>
      <c r="L307" s="360"/>
      <c r="M307" s="360"/>
      <c r="N307" s="360"/>
      <c r="O307" s="360"/>
      <c r="P307" s="360"/>
      <c r="Q307" s="360"/>
      <c r="R307" s="360"/>
      <c r="S307" s="360"/>
      <c r="T307" s="361"/>
    </row>
    <row r="308" spans="1:26" ht="15.75" thickBot="1">
      <c r="B308" s="362"/>
      <c r="C308" s="362"/>
      <c r="D308" s="362"/>
      <c r="E308" s="362"/>
      <c r="F308" s="362"/>
      <c r="G308" s="362"/>
      <c r="H308" s="362"/>
      <c r="I308" s="362"/>
      <c r="J308" s="362"/>
      <c r="K308" s="362"/>
      <c r="L308" s="362"/>
      <c r="M308" s="362"/>
      <c r="N308" s="362"/>
      <c r="O308" s="362"/>
      <c r="P308" s="362"/>
      <c r="Q308" s="362"/>
      <c r="R308" s="362"/>
      <c r="S308" s="362"/>
      <c r="T308" s="362"/>
    </row>
    <row r="309" spans="1:26" ht="16.5" thickBot="1">
      <c r="B309" s="328" t="s">
        <v>13</v>
      </c>
      <c r="C309" s="329"/>
      <c r="D309" s="330"/>
      <c r="E309" s="329" t="s">
        <v>14</v>
      </c>
      <c r="F309" s="330"/>
      <c r="G309" s="334" t="s">
        <v>15</v>
      </c>
      <c r="H309" s="335"/>
      <c r="I309" s="335"/>
      <c r="J309" s="335"/>
      <c r="K309" s="335"/>
      <c r="L309" s="335"/>
      <c r="M309" s="335"/>
      <c r="N309" s="335"/>
      <c r="O309" s="335"/>
      <c r="P309" s="335"/>
      <c r="Q309" s="335"/>
      <c r="R309" s="335"/>
      <c r="S309" s="335"/>
      <c r="T309" s="336"/>
    </row>
    <row r="310" spans="1:26" ht="15.75" thickBot="1">
      <c r="B310" s="331"/>
      <c r="C310" s="332"/>
      <c r="D310" s="333"/>
      <c r="E310" s="332"/>
      <c r="F310" s="333"/>
      <c r="G310" s="366" t="s">
        <v>16</v>
      </c>
      <c r="H310" s="301" t="s">
        <v>17</v>
      </c>
      <c r="I310" s="302"/>
      <c r="J310" s="302"/>
      <c r="K310" s="302"/>
      <c r="L310" s="302"/>
      <c r="M310" s="303"/>
      <c r="N310" s="369" t="s">
        <v>18</v>
      </c>
      <c r="O310" s="370"/>
      <c r="P310" s="370"/>
      <c r="Q310" s="370"/>
      <c r="R310" s="370"/>
      <c r="S310" s="370"/>
      <c r="T310" s="371"/>
    </row>
    <row r="311" spans="1:26">
      <c r="A311" s="18"/>
      <c r="B311" s="331"/>
      <c r="C311" s="332"/>
      <c r="D311" s="333"/>
      <c r="E311" s="332"/>
      <c r="F311" s="333"/>
      <c r="G311" s="367"/>
      <c r="H311" s="366" t="s">
        <v>19</v>
      </c>
      <c r="I311" s="372"/>
      <c r="J311" s="372"/>
      <c r="K311" s="366" t="s">
        <v>20</v>
      </c>
      <c r="L311" s="372"/>
      <c r="M311" s="374"/>
      <c r="N311" s="376" t="s">
        <v>19</v>
      </c>
      <c r="O311" s="377"/>
      <c r="P311" s="377"/>
      <c r="Q311" s="366" t="s">
        <v>20</v>
      </c>
      <c r="R311" s="372"/>
      <c r="S311" s="372"/>
      <c r="T311" s="345" t="s">
        <v>21</v>
      </c>
      <c r="U311" s="229" t="s">
        <v>121</v>
      </c>
      <c r="V311" s="230"/>
      <c r="W311" s="229" t="s">
        <v>122</v>
      </c>
      <c r="X311" s="230"/>
      <c r="Y311" s="229" t="s">
        <v>123</v>
      </c>
      <c r="Z311" s="230"/>
    </row>
    <row r="312" spans="1:26" ht="15.75" thickBot="1">
      <c r="A312" s="18"/>
      <c r="B312" s="363"/>
      <c r="C312" s="364"/>
      <c r="D312" s="365"/>
      <c r="E312" s="332"/>
      <c r="F312" s="333"/>
      <c r="G312" s="368"/>
      <c r="H312" s="368"/>
      <c r="I312" s="373"/>
      <c r="J312" s="373"/>
      <c r="K312" s="368"/>
      <c r="L312" s="373"/>
      <c r="M312" s="375"/>
      <c r="N312" s="368"/>
      <c r="O312" s="373"/>
      <c r="P312" s="373"/>
      <c r="Q312" s="368"/>
      <c r="R312" s="373"/>
      <c r="S312" s="373"/>
      <c r="T312" s="346"/>
      <c r="U312" s="231"/>
      <c r="V312" s="232"/>
      <c r="W312" s="231"/>
      <c r="X312" s="232"/>
      <c r="Y312" s="231"/>
      <c r="Z312" s="232"/>
    </row>
    <row r="313" spans="1:26">
      <c r="A313" s="4"/>
      <c r="B313" s="378" t="s">
        <v>43</v>
      </c>
      <c r="C313" s="379"/>
      <c r="D313" s="380"/>
      <c r="E313" s="381"/>
      <c r="F313" s="382"/>
      <c r="G313" s="140"/>
      <c r="H313" s="384"/>
      <c r="I313" s="383"/>
      <c r="J313" s="382"/>
      <c r="K313" s="381"/>
      <c r="L313" s="383"/>
      <c r="M313" s="383"/>
      <c r="N313" s="384"/>
      <c r="O313" s="383"/>
      <c r="P313" s="383"/>
      <c r="Q313" s="384"/>
      <c r="R313" s="383"/>
      <c r="S313" s="382"/>
      <c r="T313" s="225"/>
      <c r="U313" s="204"/>
      <c r="V313" s="204"/>
      <c r="W313" s="204"/>
      <c r="X313" s="204"/>
      <c r="Y313" s="204"/>
      <c r="Z313" s="204"/>
    </row>
    <row r="314" spans="1:26">
      <c r="A314" s="4"/>
      <c r="B314" s="319" t="s">
        <v>44</v>
      </c>
      <c r="C314" s="320"/>
      <c r="D314" s="321"/>
      <c r="E314" s="311" t="s">
        <v>47</v>
      </c>
      <c r="F314" s="322"/>
      <c r="G314" s="141">
        <v>948</v>
      </c>
      <c r="H314" s="317">
        <v>100</v>
      </c>
      <c r="I314" s="318"/>
      <c r="J314" s="416"/>
      <c r="K314" s="313">
        <v>100</v>
      </c>
      <c r="L314" s="313"/>
      <c r="M314" s="316"/>
      <c r="N314" s="317">
        <f>+H314+N219</f>
        <v>128</v>
      </c>
      <c r="O314" s="318"/>
      <c r="P314" s="318"/>
      <c r="Q314" s="317">
        <f>+K314+Q219</f>
        <v>128</v>
      </c>
      <c r="R314" s="318"/>
      <c r="S314" s="416"/>
      <c r="T314" s="226">
        <f>+Q314/G314</f>
        <v>0.13502109704641349</v>
      </c>
      <c r="U314" s="205">
        <f>+H314+N219</f>
        <v>128</v>
      </c>
      <c r="V314" s="205">
        <f>+N314-U314</f>
        <v>0</v>
      </c>
      <c r="W314" s="205">
        <f>+K314+Q219</f>
        <v>128</v>
      </c>
      <c r="X314" s="205">
        <f>+Q314-W314</f>
        <v>0</v>
      </c>
      <c r="Y314" s="206">
        <f>+W314/G314</f>
        <v>0.13502109704641349</v>
      </c>
      <c r="Z314" s="207">
        <f>+T314-Y314</f>
        <v>0</v>
      </c>
    </row>
    <row r="315" spans="1:26">
      <c r="A315" s="4"/>
      <c r="B315" s="319" t="s">
        <v>45</v>
      </c>
      <c r="C315" s="320"/>
      <c r="D315" s="321"/>
      <c r="E315" s="311" t="s">
        <v>48</v>
      </c>
      <c r="F315" s="322"/>
      <c r="G315" s="141">
        <v>240</v>
      </c>
      <c r="H315" s="317">
        <v>30</v>
      </c>
      <c r="I315" s="318"/>
      <c r="J315" s="416"/>
      <c r="K315" s="313">
        <v>30</v>
      </c>
      <c r="L315" s="313"/>
      <c r="M315" s="316"/>
      <c r="N315" s="317">
        <f>+H315+N220</f>
        <v>70</v>
      </c>
      <c r="O315" s="318"/>
      <c r="P315" s="318"/>
      <c r="Q315" s="317">
        <f>+K315+Q220</f>
        <v>70</v>
      </c>
      <c r="R315" s="318"/>
      <c r="S315" s="416"/>
      <c r="T315" s="226">
        <f t="shared" ref="T315:T318" si="84">+Q315/G315</f>
        <v>0.29166666666666669</v>
      </c>
      <c r="U315" s="205">
        <f t="shared" ref="U315:U318" si="85">+H315+N220</f>
        <v>70</v>
      </c>
      <c r="V315" s="205">
        <f t="shared" ref="V315:V318" si="86">+N315-U315</f>
        <v>0</v>
      </c>
      <c r="W315" s="205">
        <f t="shared" ref="W315:W318" si="87">+K315+Q220</f>
        <v>70</v>
      </c>
      <c r="X315" s="205">
        <f t="shared" ref="X315:X318" si="88">+Q315-W315</f>
        <v>0</v>
      </c>
      <c r="Y315" s="206">
        <f t="shared" ref="Y315:Y318" si="89">+W315/G315</f>
        <v>0.29166666666666669</v>
      </c>
      <c r="Z315" s="207">
        <f t="shared" ref="Z315:Z318" si="90">+T315-Y315</f>
        <v>0</v>
      </c>
    </row>
    <row r="316" spans="1:26">
      <c r="A316" s="4"/>
      <c r="B316" s="44" t="s">
        <v>46</v>
      </c>
      <c r="C316" s="42"/>
      <c r="D316" s="43"/>
      <c r="E316" s="350" t="s">
        <v>48</v>
      </c>
      <c r="F316" s="322"/>
      <c r="G316" s="141">
        <v>950</v>
      </c>
      <c r="H316" s="317">
        <v>80</v>
      </c>
      <c r="I316" s="313"/>
      <c r="J316" s="316"/>
      <c r="K316" s="313">
        <v>80</v>
      </c>
      <c r="L316" s="313"/>
      <c r="M316" s="316"/>
      <c r="N316" s="317">
        <f>+H316+N221</f>
        <v>200</v>
      </c>
      <c r="O316" s="318"/>
      <c r="P316" s="318"/>
      <c r="Q316" s="317">
        <f>+K316+Q221</f>
        <v>200</v>
      </c>
      <c r="R316" s="318"/>
      <c r="S316" s="416"/>
      <c r="T316" s="226">
        <f t="shared" si="84"/>
        <v>0.21052631578947367</v>
      </c>
      <c r="U316" s="205">
        <f t="shared" si="85"/>
        <v>200</v>
      </c>
      <c r="V316" s="205">
        <f t="shared" si="86"/>
        <v>0</v>
      </c>
      <c r="W316" s="205">
        <f t="shared" si="87"/>
        <v>200</v>
      </c>
      <c r="X316" s="205">
        <f t="shared" si="88"/>
        <v>0</v>
      </c>
      <c r="Y316" s="206">
        <f t="shared" si="89"/>
        <v>0.21052631578947367</v>
      </c>
      <c r="Z316" s="207">
        <f t="shared" si="90"/>
        <v>0</v>
      </c>
    </row>
    <row r="317" spans="1:26">
      <c r="A317" s="4"/>
      <c r="B317" s="308" t="s">
        <v>51</v>
      </c>
      <c r="C317" s="309"/>
      <c r="D317" s="310"/>
      <c r="E317" s="311"/>
      <c r="F317" s="312"/>
      <c r="G317" s="141"/>
      <c r="H317" s="317"/>
      <c r="I317" s="313"/>
      <c r="J317" s="316"/>
      <c r="K317" s="313"/>
      <c r="L317" s="313"/>
      <c r="M317" s="316"/>
      <c r="N317" s="317"/>
      <c r="O317" s="313"/>
      <c r="P317" s="313"/>
      <c r="Q317" s="317"/>
      <c r="R317" s="313"/>
      <c r="S317" s="316"/>
      <c r="T317" s="226"/>
      <c r="U317" s="205"/>
      <c r="V317" s="205"/>
      <c r="W317" s="205"/>
      <c r="X317" s="205"/>
      <c r="Y317" s="206"/>
      <c r="Z317" s="207"/>
    </row>
    <row r="318" spans="1:26" ht="15.75" thickBot="1">
      <c r="B318" s="319" t="s">
        <v>52</v>
      </c>
      <c r="C318" s="320"/>
      <c r="D318" s="321"/>
      <c r="E318" s="311" t="s">
        <v>53</v>
      </c>
      <c r="F318" s="322"/>
      <c r="G318" s="142">
        <v>48</v>
      </c>
      <c r="H318" s="417">
        <v>4</v>
      </c>
      <c r="I318" s="418"/>
      <c r="J318" s="419"/>
      <c r="K318" s="313">
        <v>4</v>
      </c>
      <c r="L318" s="313"/>
      <c r="M318" s="316"/>
      <c r="N318" s="317">
        <f>+H318+N223</f>
        <v>16</v>
      </c>
      <c r="O318" s="318"/>
      <c r="P318" s="318"/>
      <c r="Q318" s="417">
        <f>+K318+Q223</f>
        <v>16</v>
      </c>
      <c r="R318" s="420"/>
      <c r="S318" s="421"/>
      <c r="T318" s="226">
        <f t="shared" si="84"/>
        <v>0.33333333333333331</v>
      </c>
      <c r="U318" s="205">
        <f t="shared" si="85"/>
        <v>16</v>
      </c>
      <c r="V318" s="205">
        <f t="shared" si="86"/>
        <v>0</v>
      </c>
      <c r="W318" s="205">
        <f t="shared" si="87"/>
        <v>16</v>
      </c>
      <c r="X318" s="205">
        <f t="shared" si="88"/>
        <v>0</v>
      </c>
      <c r="Y318" s="206">
        <f t="shared" si="89"/>
        <v>0.33333333333333331</v>
      </c>
      <c r="Z318" s="207">
        <f t="shared" si="90"/>
        <v>0</v>
      </c>
    </row>
    <row r="319" spans="1:26" ht="15.75" thickBot="1">
      <c r="A319" s="4"/>
      <c r="B319" s="323" t="s">
        <v>22</v>
      </c>
      <c r="C319" s="324"/>
      <c r="D319" s="324"/>
      <c r="E319" s="324"/>
      <c r="F319" s="324"/>
      <c r="G319" s="325"/>
      <c r="H319" s="326"/>
      <c r="I319" s="326"/>
      <c r="J319" s="326"/>
      <c r="K319" s="326"/>
      <c r="L319" s="326"/>
      <c r="M319" s="327"/>
      <c r="N319" s="325"/>
      <c r="O319" s="326"/>
      <c r="P319" s="326"/>
      <c r="Q319" s="326"/>
      <c r="R319" s="326"/>
      <c r="S319" s="326"/>
      <c r="T319" s="327"/>
      <c r="U319" s="204"/>
      <c r="V319" s="204"/>
      <c r="W319" s="204"/>
      <c r="X319" s="204"/>
      <c r="Y319" s="204"/>
      <c r="Z319" s="204"/>
    </row>
    <row r="320" spans="1:26" ht="15.75" thickBot="1">
      <c r="A320" s="4"/>
      <c r="B320" s="5"/>
      <c r="C320" s="6"/>
      <c r="D320" s="7"/>
      <c r="E320" s="8"/>
      <c r="F320" s="9"/>
      <c r="G320" s="10"/>
      <c r="H320" s="12"/>
      <c r="I320" s="12"/>
      <c r="J320" s="13"/>
      <c r="K320" s="12"/>
      <c r="L320" s="13"/>
      <c r="M320" s="12"/>
      <c r="N320" s="12"/>
      <c r="O320" s="12"/>
      <c r="P320" s="12"/>
      <c r="Q320" s="13"/>
      <c r="R320" s="12"/>
      <c r="S320" s="10"/>
      <c r="T320" s="12"/>
      <c r="U320" s="204"/>
      <c r="V320" s="204"/>
      <c r="W320" s="204"/>
      <c r="X320" s="204"/>
      <c r="Y320" s="204"/>
      <c r="Z320" s="204"/>
    </row>
    <row r="321" spans="1:26" ht="16.5" thickBot="1">
      <c r="A321" s="4"/>
      <c r="B321" s="328" t="s">
        <v>23</v>
      </c>
      <c r="C321" s="329"/>
      <c r="D321" s="329"/>
      <c r="E321" s="329"/>
      <c r="F321" s="330"/>
      <c r="G321" s="334" t="s">
        <v>24</v>
      </c>
      <c r="H321" s="335"/>
      <c r="I321" s="335"/>
      <c r="J321" s="335"/>
      <c r="K321" s="335"/>
      <c r="L321" s="335"/>
      <c r="M321" s="335"/>
      <c r="N321" s="335"/>
      <c r="O321" s="335"/>
      <c r="P321" s="335"/>
      <c r="Q321" s="335"/>
      <c r="R321" s="335"/>
      <c r="S321" s="335"/>
      <c r="T321" s="336"/>
      <c r="U321" s="204"/>
      <c r="V321" s="204"/>
      <c r="W321" s="204"/>
      <c r="X321" s="204"/>
      <c r="Y321" s="204"/>
      <c r="Z321" s="204"/>
    </row>
    <row r="322" spans="1:26" ht="15.75" thickBot="1">
      <c r="A322" s="4"/>
      <c r="B322" s="331"/>
      <c r="C322" s="332"/>
      <c r="D322" s="332"/>
      <c r="E322" s="332"/>
      <c r="F322" s="333"/>
      <c r="G322" s="337" t="s">
        <v>25</v>
      </c>
      <c r="H322" s="332" t="s">
        <v>17</v>
      </c>
      <c r="I322" s="332"/>
      <c r="J322" s="332"/>
      <c r="K322" s="332"/>
      <c r="L322" s="332"/>
      <c r="M322" s="333"/>
      <c r="N322" s="340" t="s">
        <v>18</v>
      </c>
      <c r="O322" s="341"/>
      <c r="P322" s="341"/>
      <c r="Q322" s="341"/>
      <c r="R322" s="341"/>
      <c r="S322" s="341"/>
      <c r="T322" s="342"/>
      <c r="U322" s="204"/>
      <c r="V322" s="204"/>
      <c r="W322" s="204"/>
      <c r="X322" s="204"/>
      <c r="Y322" s="204"/>
      <c r="Z322" s="204"/>
    </row>
    <row r="323" spans="1:26" ht="15.75" thickBot="1">
      <c r="A323" s="18"/>
      <c r="B323" s="331"/>
      <c r="C323" s="332"/>
      <c r="D323" s="332"/>
      <c r="E323" s="332"/>
      <c r="F323" s="333"/>
      <c r="G323" s="338"/>
      <c r="H323" s="302" t="s">
        <v>19</v>
      </c>
      <c r="I323" s="302"/>
      <c r="J323" s="303"/>
      <c r="K323" s="301" t="s">
        <v>26</v>
      </c>
      <c r="L323" s="302"/>
      <c r="M323" s="303"/>
      <c r="N323" s="301" t="s">
        <v>19</v>
      </c>
      <c r="O323" s="302"/>
      <c r="P323" s="343"/>
      <c r="Q323" s="344" t="s">
        <v>26</v>
      </c>
      <c r="R323" s="302"/>
      <c r="S323" s="303"/>
      <c r="T323" s="345" t="s">
        <v>21</v>
      </c>
      <c r="U323" s="233" t="s">
        <v>124</v>
      </c>
      <c r="V323" s="234"/>
      <c r="W323" s="233" t="s">
        <v>125</v>
      </c>
      <c r="X323" s="234"/>
      <c r="Y323" s="233" t="s">
        <v>123</v>
      </c>
      <c r="Z323" s="234"/>
    </row>
    <row r="324" spans="1:26" ht="15.75" thickBot="1">
      <c r="A324" s="18"/>
      <c r="B324" s="331"/>
      <c r="C324" s="332"/>
      <c r="D324" s="332"/>
      <c r="E324" s="332"/>
      <c r="F324" s="333"/>
      <c r="G324" s="339"/>
      <c r="H324" s="39" t="s">
        <v>27</v>
      </c>
      <c r="I324" s="37" t="s">
        <v>28</v>
      </c>
      <c r="J324" s="37" t="s">
        <v>29</v>
      </c>
      <c r="K324" s="39" t="s">
        <v>27</v>
      </c>
      <c r="L324" s="37" t="s">
        <v>28</v>
      </c>
      <c r="M324" s="40" t="s">
        <v>29</v>
      </c>
      <c r="N324" s="15" t="s">
        <v>27</v>
      </c>
      <c r="O324" s="39" t="s">
        <v>28</v>
      </c>
      <c r="P324" s="16" t="s">
        <v>29</v>
      </c>
      <c r="Q324" s="17" t="s">
        <v>27</v>
      </c>
      <c r="R324" s="38" t="s">
        <v>28</v>
      </c>
      <c r="S324" s="37" t="s">
        <v>29</v>
      </c>
      <c r="T324" s="346"/>
      <c r="U324" s="235"/>
      <c r="V324" s="236"/>
      <c r="W324" s="235"/>
      <c r="X324" s="236"/>
      <c r="Y324" s="235"/>
      <c r="Z324" s="236"/>
    </row>
    <row r="325" spans="1:26" ht="15.75" thickBot="1">
      <c r="A325" s="18"/>
      <c r="B325" s="282" t="s">
        <v>30</v>
      </c>
      <c r="C325" s="283"/>
      <c r="D325" s="283"/>
      <c r="E325" s="283"/>
      <c r="F325" s="283"/>
      <c r="G325" s="283"/>
      <c r="H325" s="283"/>
      <c r="I325" s="283"/>
      <c r="J325" s="283"/>
      <c r="K325" s="283"/>
      <c r="L325" s="283"/>
      <c r="M325" s="283"/>
      <c r="N325" s="283"/>
      <c r="O325" s="283"/>
      <c r="P325" s="283"/>
      <c r="Q325" s="283"/>
      <c r="R325" s="283"/>
      <c r="S325" s="283"/>
      <c r="T325" s="284"/>
      <c r="U325" s="204"/>
      <c r="V325" s="204"/>
      <c r="W325" s="204"/>
      <c r="X325" s="204"/>
      <c r="Y325" s="204"/>
      <c r="Z325" s="204"/>
    </row>
    <row r="326" spans="1:26" ht="15.75" thickBot="1">
      <c r="B326" s="285" t="s">
        <v>49</v>
      </c>
      <c r="C326" s="286"/>
      <c r="D326" s="286"/>
      <c r="E326" s="286"/>
      <c r="F326" s="286"/>
      <c r="G326" s="95">
        <f>SUM(G327:G340)</f>
        <v>272871</v>
      </c>
      <c r="H326" s="95"/>
      <c r="I326" s="95">
        <f>SUM(I327:I340)</f>
        <v>2871.24</v>
      </c>
      <c r="J326" s="95"/>
      <c r="K326" s="95"/>
      <c r="L326" s="95">
        <f>SUM(L327:L340)</f>
        <v>5027.84</v>
      </c>
      <c r="M326" s="95"/>
      <c r="N326" s="95"/>
      <c r="O326" s="95">
        <f>SUM(O327:O340)</f>
        <v>48321.240000000005</v>
      </c>
      <c r="P326" s="148"/>
      <c r="Q326" s="95"/>
      <c r="R326" s="95">
        <f>SUM(R327:R340)</f>
        <v>23425.52</v>
      </c>
      <c r="S326" s="148"/>
      <c r="T326" s="159"/>
      <c r="U326" s="120"/>
      <c r="V326" s="120"/>
      <c r="W326" s="121"/>
      <c r="X326" s="121"/>
      <c r="Y326" s="206"/>
      <c r="Z326" s="206"/>
    </row>
    <row r="327" spans="1:26">
      <c r="A327" s="18"/>
      <c r="B327" s="86" t="s">
        <v>93</v>
      </c>
      <c r="F327" s="84"/>
      <c r="G327" s="119">
        <v>6000</v>
      </c>
      <c r="H327" s="20"/>
      <c r="I327" s="20">
        <v>0</v>
      </c>
      <c r="J327" s="20"/>
      <c r="K327" s="20"/>
      <c r="L327" s="119">
        <v>0</v>
      </c>
      <c r="M327" s="108"/>
      <c r="N327" s="20"/>
      <c r="O327" s="20">
        <f t="shared" ref="O327" si="91">+I327+O232</f>
        <v>0</v>
      </c>
      <c r="P327" s="20"/>
      <c r="Q327" s="20"/>
      <c r="R327" s="20">
        <f t="shared" ref="R327" si="92">+L327+R232</f>
        <v>0</v>
      </c>
      <c r="S327" s="20"/>
      <c r="T327" s="152">
        <f>+R327/G327</f>
        <v>0</v>
      </c>
      <c r="U327" s="120">
        <f>+I327+O232</f>
        <v>0</v>
      </c>
      <c r="V327" s="120">
        <f>+O327-U327</f>
        <v>0</v>
      </c>
      <c r="W327" s="121">
        <f>+L327+R232</f>
        <v>0</v>
      </c>
      <c r="X327" s="121">
        <f>+R327-W327</f>
        <v>0</v>
      </c>
      <c r="Y327" s="206">
        <f t="shared" ref="Y327" si="93">+W327/G327</f>
        <v>0</v>
      </c>
      <c r="Z327" s="206">
        <f t="shared" ref="Z327" si="94">+T327-Y327</f>
        <v>0</v>
      </c>
    </row>
    <row r="328" spans="1:26">
      <c r="A328" s="18"/>
      <c r="B328" s="86" t="s">
        <v>94</v>
      </c>
      <c r="F328" s="84"/>
      <c r="G328" s="119">
        <v>30000</v>
      </c>
      <c r="H328" s="20"/>
      <c r="I328" s="20">
        <v>0</v>
      </c>
      <c r="J328" s="20"/>
      <c r="K328" s="20"/>
      <c r="L328" s="119">
        <v>0</v>
      </c>
      <c r="M328" s="108"/>
      <c r="N328" s="20"/>
      <c r="O328" s="20">
        <f t="shared" ref="O328:O340" si="95">+I328+O233</f>
        <v>2228.08</v>
      </c>
      <c r="P328" s="20"/>
      <c r="Q328" s="20"/>
      <c r="R328" s="20">
        <f t="shared" ref="R328:R340" si="96">+L328+R233</f>
        <v>2228.08</v>
      </c>
      <c r="S328" s="20"/>
      <c r="T328" s="152">
        <f t="shared" ref="T328:T340" si="97">+R328/G328</f>
        <v>7.4269333333333326E-2</v>
      </c>
      <c r="U328" s="120">
        <f t="shared" ref="U328:U340" si="98">+I328+O233</f>
        <v>2228.08</v>
      </c>
      <c r="V328" s="120">
        <f t="shared" ref="V328:V340" si="99">+O328-U328</f>
        <v>0</v>
      </c>
      <c r="W328" s="121">
        <f t="shared" ref="W328:W340" si="100">+L328+R233</f>
        <v>2228.08</v>
      </c>
      <c r="X328" s="121">
        <f t="shared" ref="X328:X340" si="101">+R328-W328</f>
        <v>0</v>
      </c>
      <c r="Y328" s="206">
        <f t="shared" ref="Y328:Y340" si="102">+W328/G328</f>
        <v>7.4269333333333326E-2</v>
      </c>
      <c r="Z328" s="206">
        <f t="shared" ref="Z328:Z340" si="103">+T328-Y328</f>
        <v>0</v>
      </c>
    </row>
    <row r="329" spans="1:26">
      <c r="A329" s="4"/>
      <c r="B329" s="86" t="s">
        <v>95</v>
      </c>
      <c r="F329" s="84"/>
      <c r="G329" s="119">
        <v>10500</v>
      </c>
      <c r="H329" s="20"/>
      <c r="I329" s="20">
        <v>0</v>
      </c>
      <c r="J329" s="20"/>
      <c r="K329" s="20"/>
      <c r="L329" s="119">
        <v>0</v>
      </c>
      <c r="M329" s="108"/>
      <c r="N329" s="20"/>
      <c r="O329" s="20">
        <f t="shared" si="95"/>
        <v>3000</v>
      </c>
      <c r="P329" s="20"/>
      <c r="Q329" s="20"/>
      <c r="R329" s="20">
        <f t="shared" si="96"/>
        <v>1500</v>
      </c>
      <c r="S329" s="20"/>
      <c r="T329" s="152">
        <f t="shared" si="97"/>
        <v>0.14285714285714285</v>
      </c>
      <c r="U329" s="120">
        <f t="shared" si="98"/>
        <v>3000</v>
      </c>
      <c r="V329" s="120">
        <f t="shared" si="99"/>
        <v>0</v>
      </c>
      <c r="W329" s="121">
        <f t="shared" si="100"/>
        <v>1500</v>
      </c>
      <c r="X329" s="121">
        <f t="shared" si="101"/>
        <v>0</v>
      </c>
      <c r="Y329" s="206">
        <f t="shared" si="102"/>
        <v>0.14285714285714285</v>
      </c>
      <c r="Z329" s="206">
        <f t="shared" si="103"/>
        <v>0</v>
      </c>
    </row>
    <row r="330" spans="1:26">
      <c r="B330" s="86" t="s">
        <v>96</v>
      </c>
      <c r="F330" s="84"/>
      <c r="G330" s="119">
        <v>16000</v>
      </c>
      <c r="H330" s="20"/>
      <c r="I330" s="20">
        <v>0</v>
      </c>
      <c r="J330" s="20"/>
      <c r="K330" s="20"/>
      <c r="L330" s="119">
        <v>0</v>
      </c>
      <c r="M330" s="108"/>
      <c r="N330" s="20"/>
      <c r="O330" s="20">
        <f t="shared" si="95"/>
        <v>4000</v>
      </c>
      <c r="P330" s="20"/>
      <c r="Q330" s="20"/>
      <c r="R330" s="20">
        <f t="shared" si="96"/>
        <v>0</v>
      </c>
      <c r="S330" s="20"/>
      <c r="T330" s="152">
        <f t="shared" si="97"/>
        <v>0</v>
      </c>
      <c r="U330" s="120">
        <f t="shared" si="98"/>
        <v>4000</v>
      </c>
      <c r="V330" s="120">
        <f t="shared" si="99"/>
        <v>0</v>
      </c>
      <c r="W330" s="121">
        <f t="shared" si="100"/>
        <v>0</v>
      </c>
      <c r="X330" s="121">
        <f t="shared" si="101"/>
        <v>0</v>
      </c>
      <c r="Y330" s="206">
        <f t="shared" si="102"/>
        <v>0</v>
      </c>
      <c r="Z330" s="206">
        <f t="shared" si="103"/>
        <v>0</v>
      </c>
    </row>
    <row r="331" spans="1:26">
      <c r="A331" s="4"/>
      <c r="B331" s="86" t="s">
        <v>97</v>
      </c>
      <c r="F331" s="84"/>
      <c r="G331" s="119">
        <v>92994</v>
      </c>
      <c r="H331" s="20"/>
      <c r="I331" s="20">
        <v>1221.92</v>
      </c>
      <c r="J331" s="20"/>
      <c r="K331" s="20"/>
      <c r="L331" s="119">
        <v>5000</v>
      </c>
      <c r="M331" s="108"/>
      <c r="N331" s="20"/>
      <c r="O331" s="20">
        <f t="shared" si="95"/>
        <v>20160.080000000002</v>
      </c>
      <c r="P331" s="20"/>
      <c r="Q331" s="20"/>
      <c r="R331" s="20">
        <f t="shared" si="96"/>
        <v>16098</v>
      </c>
      <c r="S331" s="20"/>
      <c r="T331" s="152">
        <f t="shared" si="97"/>
        <v>0.17310794244789987</v>
      </c>
      <c r="U331" s="120">
        <f t="shared" si="98"/>
        <v>20160.080000000002</v>
      </c>
      <c r="V331" s="120">
        <f t="shared" si="99"/>
        <v>0</v>
      </c>
      <c r="W331" s="121">
        <f t="shared" si="100"/>
        <v>16098</v>
      </c>
      <c r="X331" s="121">
        <f t="shared" si="101"/>
        <v>0</v>
      </c>
      <c r="Y331" s="206">
        <f t="shared" si="102"/>
        <v>0.17310794244789987</v>
      </c>
      <c r="Z331" s="206">
        <f t="shared" si="103"/>
        <v>0</v>
      </c>
    </row>
    <row r="332" spans="1:26">
      <c r="A332" s="4"/>
      <c r="B332" s="86" t="s">
        <v>98</v>
      </c>
      <c r="F332" s="84"/>
      <c r="G332" s="119">
        <v>5000</v>
      </c>
      <c r="H332" s="20"/>
      <c r="I332" s="20">
        <v>0</v>
      </c>
      <c r="J332" s="20"/>
      <c r="K332" s="20"/>
      <c r="L332" s="119">
        <v>0</v>
      </c>
      <c r="M332" s="108"/>
      <c r="N332" s="20"/>
      <c r="O332" s="20">
        <f t="shared" si="95"/>
        <v>5000</v>
      </c>
      <c r="P332" s="20"/>
      <c r="Q332" s="20"/>
      <c r="R332" s="20">
        <f t="shared" si="96"/>
        <v>0</v>
      </c>
      <c r="S332" s="20"/>
      <c r="T332" s="152">
        <f t="shared" si="97"/>
        <v>0</v>
      </c>
      <c r="U332" s="120">
        <f t="shared" si="98"/>
        <v>5000</v>
      </c>
      <c r="V332" s="120">
        <f t="shared" si="99"/>
        <v>0</v>
      </c>
      <c r="W332" s="121">
        <f t="shared" si="100"/>
        <v>0</v>
      </c>
      <c r="X332" s="121">
        <f t="shared" si="101"/>
        <v>0</v>
      </c>
      <c r="Y332" s="206">
        <f t="shared" si="102"/>
        <v>0</v>
      </c>
      <c r="Z332" s="206">
        <f t="shared" si="103"/>
        <v>0</v>
      </c>
    </row>
    <row r="333" spans="1:26">
      <c r="A333" s="4"/>
      <c r="B333" s="86" t="s">
        <v>99</v>
      </c>
      <c r="F333" s="84"/>
      <c r="G333" s="119">
        <v>14000</v>
      </c>
      <c r="H333" s="20"/>
      <c r="I333" s="20">
        <v>0</v>
      </c>
      <c r="J333" s="20"/>
      <c r="K333" s="20"/>
      <c r="L333" s="119">
        <v>0</v>
      </c>
      <c r="M333" s="108"/>
      <c r="N333" s="20"/>
      <c r="O333" s="20">
        <f t="shared" si="95"/>
        <v>4000</v>
      </c>
      <c r="P333" s="20"/>
      <c r="Q333" s="20"/>
      <c r="R333" s="20">
        <f t="shared" si="96"/>
        <v>0</v>
      </c>
      <c r="S333" s="20"/>
      <c r="T333" s="152">
        <f t="shared" si="97"/>
        <v>0</v>
      </c>
      <c r="U333" s="120">
        <f t="shared" si="98"/>
        <v>4000</v>
      </c>
      <c r="V333" s="120">
        <f t="shared" si="99"/>
        <v>0</v>
      </c>
      <c r="W333" s="121">
        <f t="shared" si="100"/>
        <v>0</v>
      </c>
      <c r="X333" s="121">
        <f t="shared" si="101"/>
        <v>0</v>
      </c>
      <c r="Y333" s="206">
        <f t="shared" si="102"/>
        <v>0</v>
      </c>
      <c r="Z333" s="206">
        <f t="shared" si="103"/>
        <v>0</v>
      </c>
    </row>
    <row r="334" spans="1:26">
      <c r="A334" s="4"/>
      <c r="B334" s="86" t="s">
        <v>100</v>
      </c>
      <c r="F334" s="84"/>
      <c r="G334" s="119">
        <v>10000</v>
      </c>
      <c r="H334" s="20"/>
      <c r="I334" s="20">
        <v>0</v>
      </c>
      <c r="J334" s="20"/>
      <c r="K334" s="20"/>
      <c r="L334" s="119">
        <v>0</v>
      </c>
      <c r="M334" s="108"/>
      <c r="N334" s="20"/>
      <c r="O334" s="20">
        <f t="shared" si="95"/>
        <v>0</v>
      </c>
      <c r="P334" s="20"/>
      <c r="Q334" s="20"/>
      <c r="R334" s="20">
        <f t="shared" si="96"/>
        <v>0</v>
      </c>
      <c r="S334" s="20"/>
      <c r="T334" s="152">
        <f t="shared" si="97"/>
        <v>0</v>
      </c>
      <c r="U334" s="120">
        <f t="shared" si="98"/>
        <v>0</v>
      </c>
      <c r="V334" s="120">
        <f t="shared" si="99"/>
        <v>0</v>
      </c>
      <c r="W334" s="121">
        <f t="shared" si="100"/>
        <v>0</v>
      </c>
      <c r="X334" s="121">
        <f t="shared" si="101"/>
        <v>0</v>
      </c>
      <c r="Y334" s="206">
        <f t="shared" si="102"/>
        <v>0</v>
      </c>
      <c r="Z334" s="206">
        <f t="shared" si="103"/>
        <v>0</v>
      </c>
    </row>
    <row r="335" spans="1:26" ht="15.75" customHeight="1">
      <c r="A335" s="4"/>
      <c r="B335" s="86" t="s">
        <v>101</v>
      </c>
      <c r="F335" s="84"/>
      <c r="G335" s="119">
        <v>12000</v>
      </c>
      <c r="H335" s="20"/>
      <c r="I335" s="20">
        <v>0</v>
      </c>
      <c r="J335" s="20"/>
      <c r="K335" s="20"/>
      <c r="L335" s="119">
        <v>0</v>
      </c>
      <c r="M335" s="108"/>
      <c r="N335" s="20"/>
      <c r="O335" s="20">
        <f t="shared" si="95"/>
        <v>4000</v>
      </c>
      <c r="P335" s="20"/>
      <c r="Q335" s="20"/>
      <c r="R335" s="20">
        <f t="shared" si="96"/>
        <v>3270</v>
      </c>
      <c r="S335" s="20"/>
      <c r="T335" s="152">
        <f t="shared" si="97"/>
        <v>0.27250000000000002</v>
      </c>
      <c r="U335" s="120">
        <f t="shared" si="98"/>
        <v>4000</v>
      </c>
      <c r="V335" s="120">
        <f t="shared" si="99"/>
        <v>0</v>
      </c>
      <c r="W335" s="121">
        <f t="shared" si="100"/>
        <v>3270</v>
      </c>
      <c r="X335" s="121">
        <f t="shared" si="101"/>
        <v>0</v>
      </c>
      <c r="Y335" s="206">
        <f t="shared" si="102"/>
        <v>0.27250000000000002</v>
      </c>
      <c r="Z335" s="206">
        <f t="shared" si="103"/>
        <v>0</v>
      </c>
    </row>
    <row r="336" spans="1:26">
      <c r="A336" s="18"/>
      <c r="B336" s="86" t="s">
        <v>102</v>
      </c>
      <c r="F336" s="84"/>
      <c r="G336" s="119">
        <v>13000</v>
      </c>
      <c r="H336" s="20"/>
      <c r="I336" s="20">
        <v>0</v>
      </c>
      <c r="J336" s="20"/>
      <c r="K336" s="20"/>
      <c r="L336" s="119">
        <v>0</v>
      </c>
      <c r="M336" s="108"/>
      <c r="N336" s="20"/>
      <c r="O336" s="20">
        <f t="shared" si="95"/>
        <v>0</v>
      </c>
      <c r="P336" s="20"/>
      <c r="Q336" s="20"/>
      <c r="R336" s="20">
        <f t="shared" si="96"/>
        <v>0</v>
      </c>
      <c r="S336" s="20"/>
      <c r="T336" s="152">
        <f t="shared" si="97"/>
        <v>0</v>
      </c>
      <c r="U336" s="120">
        <f t="shared" si="98"/>
        <v>0</v>
      </c>
      <c r="V336" s="120">
        <f t="shared" si="99"/>
        <v>0</v>
      </c>
      <c r="W336" s="121">
        <f t="shared" si="100"/>
        <v>0</v>
      </c>
      <c r="X336" s="121">
        <f t="shared" si="101"/>
        <v>0</v>
      </c>
      <c r="Y336" s="206">
        <f t="shared" si="102"/>
        <v>0</v>
      </c>
      <c r="Z336" s="206">
        <f t="shared" si="103"/>
        <v>0</v>
      </c>
    </row>
    <row r="337" spans="1:26">
      <c r="A337" s="18"/>
      <c r="B337" s="86" t="s">
        <v>103</v>
      </c>
      <c r="F337" s="84"/>
      <c r="G337" s="119">
        <v>38377</v>
      </c>
      <c r="H337" s="20"/>
      <c r="I337" s="20">
        <v>0</v>
      </c>
      <c r="J337" s="20"/>
      <c r="K337" s="20"/>
      <c r="L337" s="119">
        <v>0</v>
      </c>
      <c r="M337" s="108"/>
      <c r="N337" s="20"/>
      <c r="O337" s="20">
        <f t="shared" si="95"/>
        <v>0</v>
      </c>
      <c r="P337" s="20"/>
      <c r="Q337" s="20"/>
      <c r="R337" s="20">
        <f t="shared" si="96"/>
        <v>0</v>
      </c>
      <c r="S337" s="20"/>
      <c r="T337" s="152">
        <f t="shared" si="97"/>
        <v>0</v>
      </c>
      <c r="U337" s="120">
        <f t="shared" si="98"/>
        <v>0</v>
      </c>
      <c r="V337" s="120">
        <f t="shared" si="99"/>
        <v>0</v>
      </c>
      <c r="W337" s="121">
        <f t="shared" si="100"/>
        <v>0</v>
      </c>
      <c r="X337" s="121">
        <f t="shared" si="101"/>
        <v>0</v>
      </c>
      <c r="Y337" s="206">
        <f t="shared" si="102"/>
        <v>0</v>
      </c>
      <c r="Z337" s="206">
        <f t="shared" si="103"/>
        <v>0</v>
      </c>
    </row>
    <row r="338" spans="1:26">
      <c r="A338" s="18"/>
      <c r="B338" s="86" t="s">
        <v>104</v>
      </c>
      <c r="F338" s="84"/>
      <c r="G338" s="119">
        <v>14000</v>
      </c>
      <c r="H338" s="20"/>
      <c r="I338" s="20">
        <v>0</v>
      </c>
      <c r="J338" s="20"/>
      <c r="K338" s="20"/>
      <c r="L338" s="119">
        <v>0</v>
      </c>
      <c r="M338" s="108"/>
      <c r="N338" s="20"/>
      <c r="O338" s="20">
        <f t="shared" si="95"/>
        <v>0</v>
      </c>
      <c r="P338" s="20"/>
      <c r="Q338" s="20"/>
      <c r="R338" s="20">
        <f t="shared" si="96"/>
        <v>0</v>
      </c>
      <c r="S338" s="20"/>
      <c r="T338" s="152">
        <f t="shared" si="97"/>
        <v>0</v>
      </c>
      <c r="U338" s="120">
        <f t="shared" si="98"/>
        <v>0</v>
      </c>
      <c r="V338" s="120">
        <f t="shared" si="99"/>
        <v>0</v>
      </c>
      <c r="W338" s="121">
        <f t="shared" si="100"/>
        <v>0</v>
      </c>
      <c r="X338" s="121">
        <f t="shared" si="101"/>
        <v>0</v>
      </c>
      <c r="Y338" s="206">
        <f t="shared" si="102"/>
        <v>0</v>
      </c>
      <c r="Z338" s="206">
        <f t="shared" si="103"/>
        <v>0</v>
      </c>
    </row>
    <row r="339" spans="1:26">
      <c r="A339" s="18"/>
      <c r="B339" s="86" t="s">
        <v>105</v>
      </c>
      <c r="F339" s="84"/>
      <c r="G339" s="119">
        <v>1000</v>
      </c>
      <c r="H339" s="20"/>
      <c r="I339" s="20">
        <v>27.84</v>
      </c>
      <c r="J339" s="20"/>
      <c r="K339" s="20"/>
      <c r="L339" s="119">
        <v>27.84</v>
      </c>
      <c r="M339" s="108"/>
      <c r="N339" s="20"/>
      <c r="O339" s="20">
        <f t="shared" si="95"/>
        <v>311.59999999999997</v>
      </c>
      <c r="P339" s="20"/>
      <c r="Q339" s="20"/>
      <c r="R339" s="20">
        <f t="shared" si="96"/>
        <v>329.43999999999994</v>
      </c>
      <c r="S339" s="20"/>
      <c r="T339" s="152">
        <f t="shared" si="97"/>
        <v>0.32943999999999996</v>
      </c>
      <c r="U339" s="120">
        <f t="shared" si="98"/>
        <v>311.59999999999997</v>
      </c>
      <c r="V339" s="120">
        <f t="shared" si="99"/>
        <v>0</v>
      </c>
      <c r="W339" s="121">
        <f t="shared" si="100"/>
        <v>329.43999999999994</v>
      </c>
      <c r="X339" s="121">
        <f t="shared" si="101"/>
        <v>0</v>
      </c>
      <c r="Y339" s="206">
        <f t="shared" si="102"/>
        <v>0.32943999999999996</v>
      </c>
      <c r="Z339" s="206">
        <f t="shared" si="103"/>
        <v>0</v>
      </c>
    </row>
    <row r="340" spans="1:26" ht="15.75" thickBot="1">
      <c r="A340" s="18"/>
      <c r="B340" s="88" t="s">
        <v>106</v>
      </c>
      <c r="C340" s="83"/>
      <c r="D340" s="83"/>
      <c r="E340" s="83"/>
      <c r="F340" s="87"/>
      <c r="G340" s="119">
        <v>10000</v>
      </c>
      <c r="H340" s="20"/>
      <c r="I340" s="20">
        <v>1621.48</v>
      </c>
      <c r="J340" s="20"/>
      <c r="K340" s="20"/>
      <c r="L340" s="119">
        <v>0</v>
      </c>
      <c r="M340" s="108"/>
      <c r="N340" s="20"/>
      <c r="O340" s="20">
        <f t="shared" si="95"/>
        <v>5621.48</v>
      </c>
      <c r="P340" s="20"/>
      <c r="Q340" s="20"/>
      <c r="R340" s="20">
        <f t="shared" si="96"/>
        <v>0</v>
      </c>
      <c r="S340" s="20"/>
      <c r="T340" s="152">
        <f t="shared" si="97"/>
        <v>0</v>
      </c>
      <c r="U340" s="120">
        <f t="shared" si="98"/>
        <v>5621.48</v>
      </c>
      <c r="V340" s="120">
        <f t="shared" si="99"/>
        <v>0</v>
      </c>
      <c r="W340" s="121">
        <f t="shared" si="100"/>
        <v>0</v>
      </c>
      <c r="X340" s="121">
        <f t="shared" si="101"/>
        <v>0</v>
      </c>
      <c r="Y340" s="206">
        <f t="shared" si="102"/>
        <v>0</v>
      </c>
      <c r="Z340" s="206">
        <f t="shared" si="103"/>
        <v>0</v>
      </c>
    </row>
    <row r="341" spans="1:26" s="157" customFormat="1" ht="15.75" thickBot="1">
      <c r="B341" s="287" t="s">
        <v>51</v>
      </c>
      <c r="C341" s="288"/>
      <c r="D341" s="288"/>
      <c r="E341" s="288"/>
      <c r="F341" s="288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144"/>
      <c r="T341" s="158"/>
    </row>
    <row r="342" spans="1:26">
      <c r="A342" s="18"/>
      <c r="B342" s="289"/>
      <c r="C342" s="290"/>
      <c r="D342" s="290"/>
      <c r="E342" s="290"/>
      <c r="F342" s="291"/>
      <c r="G342" s="93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152"/>
    </row>
    <row r="343" spans="1:26" ht="15.75" thickBot="1">
      <c r="A343" s="18"/>
      <c r="B343" s="289"/>
      <c r="C343" s="290"/>
      <c r="D343" s="290"/>
      <c r="E343" s="290"/>
      <c r="F343" s="291"/>
      <c r="G343" s="93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152"/>
    </row>
    <row r="344" spans="1:26" ht="15.75" thickBot="1">
      <c r="A344" s="18"/>
      <c r="B344" s="133" t="s">
        <v>89</v>
      </c>
      <c r="C344" s="132"/>
      <c r="D344" s="132"/>
      <c r="E344" s="132"/>
      <c r="F344" s="132"/>
      <c r="G344" s="161">
        <f>SUM(G345:G347)</f>
        <v>287129</v>
      </c>
      <c r="H344" s="162"/>
      <c r="I344" s="163">
        <f>SUM(I345:I347)</f>
        <v>27711.759999999998</v>
      </c>
      <c r="J344" s="164"/>
      <c r="K344" s="164"/>
      <c r="L344" s="163">
        <f>SUM(L345:L347)</f>
        <v>15749.99</v>
      </c>
      <c r="M344" s="164"/>
      <c r="N344" s="164"/>
      <c r="O344" s="163">
        <f>SUM(O345:O347)</f>
        <v>86010.76</v>
      </c>
      <c r="P344" s="164"/>
      <c r="Q344" s="164"/>
      <c r="R344" s="163">
        <f>SUM(R345:R347)</f>
        <v>72068.95</v>
      </c>
      <c r="S344" s="165"/>
      <c r="T344" s="160">
        <f>+R344/G344</f>
        <v>0.25099850589804584</v>
      </c>
    </row>
    <row r="345" spans="1:26">
      <c r="A345" s="18"/>
      <c r="B345" s="86" t="s">
        <v>90</v>
      </c>
      <c r="F345" s="84"/>
      <c r="G345" s="119">
        <v>233196</v>
      </c>
      <c r="H345" s="20"/>
      <c r="I345" s="20">
        <v>19433</v>
      </c>
      <c r="J345" s="20"/>
      <c r="K345" s="20"/>
      <c r="L345" s="118">
        <v>15749.99</v>
      </c>
      <c r="M345" s="108"/>
      <c r="N345" s="20"/>
      <c r="O345" s="20">
        <f t="shared" ref="O345:O347" si="104">+I345+O250</f>
        <v>77732</v>
      </c>
      <c r="P345" s="20"/>
      <c r="Q345" s="20"/>
      <c r="R345" s="20">
        <f t="shared" ref="R345:R347" si="105">+L345+R250</f>
        <v>72068.95</v>
      </c>
      <c r="S345" s="20"/>
      <c r="T345" s="152">
        <f t="shared" ref="T345:T347" si="106">+R345/G345</f>
        <v>0.3090488258803753</v>
      </c>
      <c r="U345" s="120">
        <f t="shared" ref="U345:U347" si="107">+I345+O250</f>
        <v>77732</v>
      </c>
      <c r="V345" s="120">
        <f t="shared" ref="V345:V347" si="108">+O345-U345</f>
        <v>0</v>
      </c>
      <c r="W345" s="121">
        <f t="shared" ref="W345:W347" si="109">+L345+R250</f>
        <v>72068.95</v>
      </c>
      <c r="X345" s="121">
        <f t="shared" ref="X345:X347" si="110">+R345-W345</f>
        <v>0</v>
      </c>
      <c r="Y345" s="206">
        <f t="shared" ref="Y345:Y347" si="111">+W345/G345</f>
        <v>0.3090488258803753</v>
      </c>
      <c r="Z345" s="206">
        <f t="shared" ref="Z345:Z347" si="112">+T345-Y345</f>
        <v>0</v>
      </c>
    </row>
    <row r="346" spans="1:26">
      <c r="A346" s="18"/>
      <c r="B346" s="86" t="s">
        <v>91</v>
      </c>
      <c r="F346" s="84"/>
      <c r="G346" s="119">
        <v>19433</v>
      </c>
      <c r="H346" s="20"/>
      <c r="I346" s="20">
        <v>0</v>
      </c>
      <c r="J346" s="20"/>
      <c r="K346" s="20"/>
      <c r="L346" s="119">
        <v>0</v>
      </c>
      <c r="M346" s="108"/>
      <c r="N346" s="20"/>
      <c r="O346" s="20">
        <f t="shared" si="104"/>
        <v>0</v>
      </c>
      <c r="P346" s="20"/>
      <c r="Q346" s="20"/>
      <c r="R346" s="20">
        <f t="shared" si="105"/>
        <v>0</v>
      </c>
      <c r="S346" s="20"/>
      <c r="T346" s="152">
        <f t="shared" si="106"/>
        <v>0</v>
      </c>
      <c r="U346" s="120">
        <f t="shared" si="107"/>
        <v>0</v>
      </c>
      <c r="V346" s="120">
        <f t="shared" si="108"/>
        <v>0</v>
      </c>
      <c r="W346" s="121">
        <f t="shared" si="109"/>
        <v>0</v>
      </c>
      <c r="X346" s="121">
        <f t="shared" si="110"/>
        <v>0</v>
      </c>
      <c r="Y346" s="206">
        <f t="shared" si="111"/>
        <v>0</v>
      </c>
      <c r="Z346" s="206">
        <f t="shared" si="112"/>
        <v>0</v>
      </c>
    </row>
    <row r="347" spans="1:26" ht="15.75" thickBot="1">
      <c r="A347" s="18"/>
      <c r="B347" s="86" t="s">
        <v>92</v>
      </c>
      <c r="F347" s="84"/>
      <c r="G347" s="119">
        <v>34500</v>
      </c>
      <c r="H347" s="20"/>
      <c r="I347" s="202">
        <f>+[1]Hoja1!$N$129+[1]Hoja1!$N$133</f>
        <v>8278.7599999999984</v>
      </c>
      <c r="J347" s="20"/>
      <c r="K347" s="20"/>
      <c r="L347" s="119">
        <v>0</v>
      </c>
      <c r="M347" s="108"/>
      <c r="N347" s="20"/>
      <c r="O347" s="20">
        <f t="shared" si="104"/>
        <v>8278.7599999999984</v>
      </c>
      <c r="P347" s="20"/>
      <c r="Q347" s="20"/>
      <c r="R347" s="20">
        <f t="shared" si="105"/>
        <v>0</v>
      </c>
      <c r="S347" s="20"/>
      <c r="T347" s="152">
        <f t="shared" si="106"/>
        <v>0</v>
      </c>
      <c r="U347" s="120">
        <f t="shared" si="107"/>
        <v>8278.7599999999984</v>
      </c>
      <c r="V347" s="120">
        <f t="shared" si="108"/>
        <v>0</v>
      </c>
      <c r="W347" s="121">
        <f t="shared" si="109"/>
        <v>0</v>
      </c>
      <c r="X347" s="121">
        <f t="shared" si="110"/>
        <v>0</v>
      </c>
      <c r="Y347" s="206">
        <f t="shared" si="111"/>
        <v>0</v>
      </c>
      <c r="Z347" s="206">
        <f t="shared" si="112"/>
        <v>0</v>
      </c>
    </row>
    <row r="348" spans="1:26" ht="15.75" thickBot="1">
      <c r="A348" s="18"/>
      <c r="B348" s="292" t="s">
        <v>22</v>
      </c>
      <c r="C348" s="293"/>
      <c r="D348" s="293"/>
      <c r="E348" s="293"/>
      <c r="F348" s="294"/>
      <c r="G348" s="147">
        <f>+G326+G344+G341</f>
        <v>560000</v>
      </c>
      <c r="H348" s="21"/>
      <c r="I348" s="21">
        <f>+I326+I341+I344</f>
        <v>30583</v>
      </c>
      <c r="J348" s="21"/>
      <c r="K348" s="21"/>
      <c r="L348" s="21">
        <f>+L326+L341+L344</f>
        <v>20777.830000000002</v>
      </c>
      <c r="M348" s="21"/>
      <c r="N348" s="21"/>
      <c r="O348" s="21">
        <f>+O326+O341+O344</f>
        <v>134332</v>
      </c>
      <c r="P348" s="21"/>
      <c r="Q348" s="21"/>
      <c r="R348" s="21">
        <f>+R326+R341+R344</f>
        <v>95494.47</v>
      </c>
      <c r="S348" s="22"/>
      <c r="T348" s="153"/>
      <c r="U348" s="25"/>
    </row>
    <row r="349" spans="1:26" ht="15.75" thickBot="1">
      <c r="A349" s="18"/>
      <c r="C349" s="23"/>
      <c r="H349" s="24"/>
      <c r="K349" s="24"/>
      <c r="M349" s="24"/>
      <c r="T349" s="24"/>
    </row>
    <row r="350" spans="1:26" ht="15.75" thickBot="1">
      <c r="A350" s="18"/>
      <c r="B350" s="295" t="s">
        <v>31</v>
      </c>
      <c r="C350" s="296"/>
      <c r="D350" s="296"/>
      <c r="E350" s="296"/>
      <c r="F350" s="296"/>
      <c r="G350" s="296"/>
      <c r="H350" s="296"/>
      <c r="I350" s="296"/>
      <c r="J350" s="296"/>
      <c r="K350" s="296"/>
      <c r="L350" s="296"/>
      <c r="M350" s="296"/>
      <c r="N350" s="296"/>
      <c r="O350" s="296"/>
      <c r="P350" s="296"/>
      <c r="Q350" s="296"/>
      <c r="R350" s="296"/>
      <c r="S350" s="296"/>
      <c r="T350" s="297"/>
    </row>
    <row r="351" spans="1:26" ht="15.75" thickBot="1">
      <c r="A351" s="18"/>
      <c r="B351" s="298"/>
      <c r="C351" s="299"/>
      <c r="D351" s="301" t="s">
        <v>16</v>
      </c>
      <c r="E351" s="302"/>
      <c r="F351" s="302"/>
      <c r="G351" s="302"/>
      <c r="H351" s="303"/>
      <c r="I351" s="301" t="s">
        <v>32</v>
      </c>
      <c r="J351" s="302"/>
      <c r="K351" s="302"/>
      <c r="L351" s="302"/>
      <c r="M351" s="302"/>
      <c r="N351" s="303"/>
      <c r="O351" s="301" t="s">
        <v>18</v>
      </c>
      <c r="P351" s="302"/>
      <c r="Q351" s="302"/>
      <c r="R351" s="302"/>
      <c r="S351" s="302"/>
      <c r="T351" s="26"/>
    </row>
    <row r="352" spans="1:26" ht="15.75" thickBot="1">
      <c r="B352" s="258"/>
      <c r="C352" s="300"/>
      <c r="D352" s="304" t="s">
        <v>27</v>
      </c>
      <c r="E352" s="305"/>
      <c r="F352" s="305" t="s">
        <v>28</v>
      </c>
      <c r="G352" s="305"/>
      <c r="H352" s="188"/>
      <c r="I352" s="304" t="s">
        <v>27</v>
      </c>
      <c r="J352" s="305"/>
      <c r="K352" s="305" t="s">
        <v>28</v>
      </c>
      <c r="L352" s="305"/>
      <c r="M352" s="306" t="s">
        <v>29</v>
      </c>
      <c r="N352" s="307"/>
      <c r="O352" s="304" t="s">
        <v>27</v>
      </c>
      <c r="P352" s="305"/>
      <c r="Q352" s="305" t="s">
        <v>28</v>
      </c>
      <c r="R352" s="305"/>
      <c r="S352" s="306" t="s">
        <v>29</v>
      </c>
      <c r="T352" s="307"/>
    </row>
    <row r="353" spans="1:22">
      <c r="B353" s="273" t="s">
        <v>33</v>
      </c>
      <c r="C353" s="274"/>
      <c r="D353" s="275"/>
      <c r="E353" s="276"/>
      <c r="F353" s="277">
        <f>+G326</f>
        <v>272871</v>
      </c>
      <c r="G353" s="277"/>
      <c r="H353" s="184"/>
      <c r="I353" s="275"/>
      <c r="J353" s="276"/>
      <c r="K353" s="276">
        <f>+L326</f>
        <v>5027.84</v>
      </c>
      <c r="L353" s="276"/>
      <c r="M353" s="276"/>
      <c r="N353" s="278"/>
      <c r="O353" s="275"/>
      <c r="P353" s="276"/>
      <c r="Q353" s="279">
        <f>+R326</f>
        <v>23425.52</v>
      </c>
      <c r="R353" s="279"/>
      <c r="S353" s="276"/>
      <c r="T353" s="278"/>
    </row>
    <row r="354" spans="1:22" ht="15" customHeight="1" thickBot="1">
      <c r="B354" s="280" t="s">
        <v>34</v>
      </c>
      <c r="C354" s="281"/>
      <c r="D354" s="239"/>
      <c r="E354" s="237"/>
      <c r="F354" s="237">
        <f>+G344</f>
        <v>287129</v>
      </c>
      <c r="G354" s="237"/>
      <c r="H354" s="185"/>
      <c r="I354" s="239"/>
      <c r="J354" s="237"/>
      <c r="K354" s="237">
        <f>+L344</f>
        <v>15749.99</v>
      </c>
      <c r="L354" s="237"/>
      <c r="M354" s="237"/>
      <c r="N354" s="238"/>
      <c r="O354" s="239"/>
      <c r="P354" s="237"/>
      <c r="Q354" s="237">
        <f>+R344</f>
        <v>72068.95</v>
      </c>
      <c r="R354" s="237"/>
      <c r="S354" s="237"/>
      <c r="T354" s="238"/>
    </row>
    <row r="355" spans="1:22" ht="15.75" customHeight="1" thickBot="1">
      <c r="B355" s="27" t="s">
        <v>22</v>
      </c>
      <c r="C355" s="28"/>
      <c r="D355" s="240"/>
      <c r="E355" s="241"/>
      <c r="F355" s="242">
        <f>SUM(F353:G354)</f>
        <v>560000</v>
      </c>
      <c r="G355" s="242"/>
      <c r="H355" s="189"/>
      <c r="I355" s="240"/>
      <c r="J355" s="241"/>
      <c r="K355" s="241">
        <f>SUM(K353:L354)</f>
        <v>20777.830000000002</v>
      </c>
      <c r="L355" s="241"/>
      <c r="M355" s="241"/>
      <c r="N355" s="243"/>
      <c r="O355" s="240"/>
      <c r="P355" s="241"/>
      <c r="Q355" s="242">
        <f>SUM(Q353:R354)</f>
        <v>95494.47</v>
      </c>
      <c r="R355" s="242"/>
      <c r="S355" s="241"/>
      <c r="T355" s="243"/>
    </row>
    <row r="356" spans="1:22" ht="14.25" customHeight="1">
      <c r="A356" s="18"/>
      <c r="B356" s="39"/>
      <c r="C356" s="39"/>
      <c r="D356" s="39"/>
      <c r="E356" s="39"/>
      <c r="F356" s="35"/>
      <c r="G356" s="35"/>
      <c r="H356" s="41"/>
      <c r="I356" s="35"/>
      <c r="J356" s="35"/>
      <c r="K356" s="35"/>
      <c r="L356" s="41"/>
      <c r="M356" s="35"/>
      <c r="N356" s="41"/>
      <c r="O356" s="41"/>
      <c r="P356" s="35"/>
      <c r="Q356" s="18"/>
      <c r="R356" s="18"/>
      <c r="S356" s="18"/>
      <c r="T356" s="18"/>
    </row>
    <row r="357" spans="1:22" ht="15.75" thickBot="1">
      <c r="A357" s="18"/>
      <c r="B357" s="39"/>
      <c r="C357" s="39"/>
      <c r="D357" s="39"/>
      <c r="E357" s="39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18"/>
      <c r="R357" s="18"/>
      <c r="S357" s="18"/>
      <c r="T357" s="18"/>
    </row>
    <row r="358" spans="1:22" ht="15.75" thickBot="1">
      <c r="A358" s="18"/>
      <c r="B358" s="256" t="s">
        <v>35</v>
      </c>
      <c r="C358" s="257"/>
      <c r="D358" s="257"/>
      <c r="E358" s="434"/>
      <c r="F358" s="362"/>
      <c r="G358" s="362"/>
      <c r="H358" s="362"/>
      <c r="I358" s="362"/>
      <c r="J358" s="362"/>
      <c r="K358" s="362"/>
      <c r="L358" s="362"/>
      <c r="M358" s="362"/>
      <c r="N358" s="362"/>
      <c r="O358" s="362"/>
      <c r="P358" s="362"/>
      <c r="Q358" s="362"/>
      <c r="R358" s="362"/>
      <c r="S358" s="362"/>
      <c r="T358" s="435"/>
      <c r="U358" s="25"/>
    </row>
    <row r="359" spans="1:22">
      <c r="A359" s="18"/>
      <c r="B359" s="259"/>
      <c r="C359" s="260"/>
      <c r="D359" s="260"/>
      <c r="E359" s="260"/>
      <c r="F359" s="260"/>
      <c r="G359" s="260"/>
      <c r="H359" s="260"/>
      <c r="I359" s="260"/>
      <c r="J359" s="260"/>
      <c r="K359" s="260"/>
      <c r="L359" s="260"/>
      <c r="M359" s="260"/>
      <c r="N359" s="260"/>
      <c r="O359" s="260"/>
      <c r="P359" s="260"/>
      <c r="Q359" s="260"/>
      <c r="R359" s="260"/>
      <c r="S359" s="260"/>
      <c r="T359" s="261"/>
    </row>
    <row r="360" spans="1:22">
      <c r="A360" s="18"/>
      <c r="B360" s="262"/>
      <c r="C360" s="263"/>
      <c r="D360" s="263"/>
      <c r="E360" s="263"/>
      <c r="F360" s="263"/>
      <c r="G360" s="263"/>
      <c r="H360" s="263"/>
      <c r="I360" s="263"/>
      <c r="J360" s="263"/>
      <c r="K360" s="263"/>
      <c r="L360" s="263"/>
      <c r="M360" s="263"/>
      <c r="N360" s="263"/>
      <c r="O360" s="263"/>
      <c r="P360" s="263"/>
      <c r="Q360" s="263"/>
      <c r="R360" s="263"/>
      <c r="S360" s="263"/>
      <c r="T360" s="264"/>
    </row>
    <row r="361" spans="1:22">
      <c r="A361" s="18"/>
      <c r="B361" s="262"/>
      <c r="C361" s="263"/>
      <c r="D361" s="263"/>
      <c r="E361" s="263"/>
      <c r="F361" s="263"/>
      <c r="G361" s="263"/>
      <c r="H361" s="263"/>
      <c r="I361" s="263"/>
      <c r="J361" s="263"/>
      <c r="K361" s="263"/>
      <c r="L361" s="263"/>
      <c r="M361" s="263"/>
      <c r="N361" s="263"/>
      <c r="O361" s="263"/>
      <c r="P361" s="263"/>
      <c r="Q361" s="263"/>
      <c r="R361" s="263"/>
      <c r="S361" s="263"/>
      <c r="T361" s="264"/>
      <c r="V361" s="121"/>
    </row>
    <row r="362" spans="1:22">
      <c r="B362" s="262"/>
      <c r="C362" s="263"/>
      <c r="D362" s="263"/>
      <c r="E362" s="263"/>
      <c r="F362" s="263"/>
      <c r="G362" s="263"/>
      <c r="H362" s="263"/>
      <c r="I362" s="263"/>
      <c r="J362" s="263"/>
      <c r="K362" s="263"/>
      <c r="L362" s="263"/>
      <c r="M362" s="263"/>
      <c r="N362" s="263"/>
      <c r="O362" s="263"/>
      <c r="P362" s="263"/>
      <c r="Q362" s="263"/>
      <c r="R362" s="263"/>
      <c r="S362" s="263"/>
      <c r="T362" s="264"/>
    </row>
    <row r="363" spans="1:22">
      <c r="B363" s="262"/>
      <c r="C363" s="263"/>
      <c r="D363" s="263"/>
      <c r="E363" s="263"/>
      <c r="F363" s="263"/>
      <c r="G363" s="263"/>
      <c r="H363" s="263"/>
      <c r="I363" s="263"/>
      <c r="J363" s="263"/>
      <c r="K363" s="263"/>
      <c r="L363" s="263"/>
      <c r="M363" s="263"/>
      <c r="N363" s="263"/>
      <c r="O363" s="263"/>
      <c r="P363" s="263"/>
      <c r="Q363" s="263"/>
      <c r="R363" s="263"/>
      <c r="S363" s="263"/>
      <c r="T363" s="264"/>
    </row>
    <row r="364" spans="1:22" ht="15.75" customHeight="1">
      <c r="B364" s="262"/>
      <c r="C364" s="263"/>
      <c r="D364" s="263"/>
      <c r="E364" s="263"/>
      <c r="F364" s="263"/>
      <c r="G364" s="263"/>
      <c r="H364" s="263"/>
      <c r="I364" s="263"/>
      <c r="J364" s="263"/>
      <c r="K364" s="263"/>
      <c r="L364" s="263"/>
      <c r="M364" s="263"/>
      <c r="N364" s="263"/>
      <c r="O364" s="263"/>
      <c r="P364" s="263"/>
      <c r="Q364" s="263"/>
      <c r="R364" s="263"/>
      <c r="S364" s="263"/>
      <c r="T364" s="264"/>
    </row>
    <row r="365" spans="1:22" ht="15.75" thickBot="1">
      <c r="B365" s="265"/>
      <c r="C365" s="266"/>
      <c r="D365" s="266"/>
      <c r="E365" s="266"/>
      <c r="F365" s="266"/>
      <c r="G365" s="266"/>
      <c r="H365" s="266"/>
      <c r="I365" s="266"/>
      <c r="J365" s="266"/>
      <c r="K365" s="266"/>
      <c r="L365" s="266"/>
      <c r="M365" s="266"/>
      <c r="N365" s="266"/>
      <c r="O365" s="266"/>
      <c r="P365" s="266"/>
      <c r="Q365" s="266"/>
      <c r="R365" s="266"/>
      <c r="S365" s="266"/>
      <c r="T365" s="267"/>
    </row>
    <row r="366" spans="1:22">
      <c r="A366" s="18"/>
      <c r="B366" s="18"/>
    </row>
    <row r="367" spans="1:22">
      <c r="A367" s="32"/>
      <c r="B367" s="32"/>
      <c r="C367" s="32"/>
      <c r="D367" s="32"/>
      <c r="E367" s="32"/>
      <c r="F367" s="32"/>
      <c r="H367" s="32"/>
      <c r="I367" s="248" t="s">
        <v>36</v>
      </c>
      <c r="J367" s="248"/>
      <c r="K367" s="248"/>
      <c r="L367" s="248"/>
      <c r="M367" s="248"/>
      <c r="N367" s="248"/>
      <c r="Q367" s="248" t="s">
        <v>37</v>
      </c>
      <c r="R367" s="248"/>
      <c r="S367" s="248"/>
      <c r="T367" s="248"/>
    </row>
    <row r="368" spans="1:22">
      <c r="A368" s="18"/>
      <c r="B368" s="268" t="s">
        <v>38</v>
      </c>
      <c r="C368" s="268"/>
      <c r="D368" s="268"/>
      <c r="E368" s="268"/>
      <c r="F368" s="268"/>
      <c r="G368" s="268"/>
      <c r="H368" s="33"/>
      <c r="I368" s="269"/>
      <c r="J368" s="269"/>
      <c r="K368" s="269"/>
      <c r="L368" s="269"/>
      <c r="M368" s="269"/>
      <c r="N368" s="269"/>
      <c r="O368" s="33"/>
      <c r="P368" s="33"/>
      <c r="Q368" s="271" t="s">
        <v>1</v>
      </c>
      <c r="R368" s="271"/>
      <c r="S368" s="271"/>
      <c r="T368" s="271"/>
    </row>
    <row r="369" spans="1:20">
      <c r="A369" s="18"/>
      <c r="B369" s="268"/>
      <c r="C369" s="268"/>
      <c r="D369" s="268"/>
      <c r="E369" s="268"/>
      <c r="F369" s="268"/>
      <c r="G369" s="268"/>
      <c r="H369" s="80"/>
      <c r="I369" s="269"/>
      <c r="J369" s="269"/>
      <c r="K369" s="269"/>
      <c r="L369" s="269"/>
      <c r="M369" s="269"/>
      <c r="N369" s="269"/>
      <c r="O369" s="80"/>
      <c r="P369" s="80"/>
      <c r="Q369" s="271"/>
      <c r="R369" s="271"/>
      <c r="S369" s="271"/>
      <c r="T369" s="271"/>
    </row>
    <row r="370" spans="1:20">
      <c r="A370" s="18"/>
      <c r="B370" s="268"/>
      <c r="C370" s="268"/>
      <c r="D370" s="268"/>
      <c r="E370" s="268"/>
      <c r="F370" s="268"/>
      <c r="G370" s="268"/>
      <c r="H370" s="80"/>
      <c r="I370" s="269"/>
      <c r="J370" s="269"/>
      <c r="K370" s="269"/>
      <c r="L370" s="269"/>
      <c r="M370" s="269"/>
      <c r="N370" s="269"/>
      <c r="O370" s="80"/>
      <c r="P370" s="80"/>
      <c r="Q370" s="271"/>
      <c r="R370" s="271"/>
      <c r="S370" s="271"/>
      <c r="T370" s="271"/>
    </row>
    <row r="371" spans="1:20">
      <c r="B371" s="268"/>
      <c r="C371" s="268"/>
      <c r="D371" s="268"/>
      <c r="E371" s="268"/>
      <c r="F371" s="268"/>
      <c r="G371" s="268"/>
      <c r="H371" s="80"/>
      <c r="I371" s="269"/>
      <c r="J371" s="269"/>
      <c r="K371" s="269"/>
      <c r="L371" s="269"/>
      <c r="M371" s="269"/>
      <c r="N371" s="269"/>
      <c r="O371" s="80"/>
      <c r="P371" s="80"/>
      <c r="Q371" s="271"/>
      <c r="R371" s="271"/>
      <c r="S371" s="271"/>
      <c r="T371" s="271"/>
    </row>
    <row r="372" spans="1:20" ht="15.75" thickBot="1">
      <c r="B372" s="272"/>
      <c r="C372" s="272"/>
      <c r="D372" s="272"/>
      <c r="E372" s="272"/>
      <c r="F372" s="272"/>
      <c r="G372" s="272"/>
      <c r="I372" s="270"/>
      <c r="J372" s="270"/>
      <c r="K372" s="270"/>
      <c r="L372" s="270"/>
      <c r="M372" s="270"/>
      <c r="N372" s="270"/>
      <c r="Q372" s="252"/>
      <c r="R372" s="252"/>
      <c r="S372" s="252"/>
      <c r="T372" s="252"/>
    </row>
    <row r="373" spans="1:20">
      <c r="B373" s="244" t="s">
        <v>66</v>
      </c>
      <c r="C373" s="244"/>
      <c r="D373" s="244"/>
      <c r="E373" s="244"/>
      <c r="F373" s="244"/>
      <c r="G373" s="244"/>
      <c r="I373" s="244" t="s">
        <v>56</v>
      </c>
      <c r="J373" s="244"/>
      <c r="K373" s="244"/>
      <c r="L373" s="244"/>
      <c r="M373" s="244"/>
      <c r="N373" s="244"/>
      <c r="Q373" s="245" t="s">
        <v>87</v>
      </c>
      <c r="R373" s="245"/>
      <c r="S373" s="245"/>
      <c r="T373" s="245"/>
    </row>
    <row r="374" spans="1:20">
      <c r="B374" s="246" t="s">
        <v>57</v>
      </c>
      <c r="C374" s="246"/>
      <c r="D374" s="246"/>
      <c r="E374" s="246"/>
      <c r="F374" s="246"/>
      <c r="G374" s="246"/>
      <c r="I374" s="247" t="s">
        <v>58</v>
      </c>
      <c r="J374" s="247"/>
      <c r="K374" s="247"/>
      <c r="L374" s="247"/>
      <c r="M374" s="247"/>
      <c r="N374" s="247"/>
      <c r="O374" s="81"/>
      <c r="P374" s="81"/>
      <c r="Q374" s="247" t="s">
        <v>59</v>
      </c>
      <c r="R374" s="247"/>
      <c r="S374" s="247"/>
      <c r="T374" s="247"/>
    </row>
    <row r="376" spans="1:20">
      <c r="I376" s="248" t="s">
        <v>40</v>
      </c>
      <c r="J376" s="248"/>
      <c r="K376" s="248"/>
      <c r="L376" s="248"/>
      <c r="M376" s="248"/>
      <c r="N376" s="248"/>
    </row>
    <row r="377" spans="1:20">
      <c r="B377" s="249" t="s">
        <v>120</v>
      </c>
      <c r="C377" s="250"/>
      <c r="D377" s="250"/>
      <c r="E377" s="250"/>
      <c r="F377" s="250"/>
      <c r="G377" s="250"/>
      <c r="I377" s="251" t="s">
        <v>39</v>
      </c>
      <c r="J377" s="251"/>
      <c r="K377" s="251"/>
      <c r="L377" s="251"/>
      <c r="M377" s="251"/>
      <c r="N377" s="251"/>
      <c r="Q377" s="251" t="s">
        <v>41</v>
      </c>
      <c r="R377" s="251"/>
      <c r="S377" s="251"/>
      <c r="T377" s="251"/>
    </row>
    <row r="378" spans="1:20">
      <c r="B378" s="246"/>
      <c r="C378" s="246"/>
      <c r="D378" s="246"/>
      <c r="E378" s="246"/>
      <c r="F378" s="246"/>
      <c r="G378" s="246"/>
      <c r="I378" s="251"/>
      <c r="J378" s="251"/>
      <c r="K378" s="251"/>
      <c r="L378" s="251"/>
      <c r="M378" s="251"/>
      <c r="N378" s="251"/>
      <c r="Q378" s="246"/>
      <c r="R378" s="246"/>
      <c r="S378" s="246"/>
      <c r="T378" s="246"/>
    </row>
    <row r="379" spans="1:20">
      <c r="B379" s="246"/>
      <c r="C379" s="246"/>
      <c r="D379" s="246"/>
      <c r="E379" s="246"/>
      <c r="F379" s="246"/>
      <c r="G379" s="246"/>
      <c r="I379" s="251"/>
      <c r="J379" s="251"/>
      <c r="K379" s="251"/>
      <c r="L379" s="251"/>
      <c r="M379" s="251"/>
      <c r="N379" s="251"/>
      <c r="Q379" s="246"/>
      <c r="R379" s="246"/>
      <c r="S379" s="246"/>
      <c r="T379" s="246"/>
    </row>
    <row r="380" spans="1:20">
      <c r="B380" s="246"/>
      <c r="C380" s="246"/>
      <c r="D380" s="246"/>
      <c r="E380" s="246"/>
      <c r="F380" s="246"/>
      <c r="G380" s="246"/>
      <c r="I380" s="251"/>
      <c r="J380" s="251"/>
      <c r="K380" s="251"/>
      <c r="L380" s="251"/>
      <c r="M380" s="251"/>
      <c r="N380" s="251"/>
      <c r="Q380" s="246"/>
      <c r="R380" s="246"/>
      <c r="S380" s="246"/>
      <c r="T380" s="246"/>
    </row>
    <row r="381" spans="1:20" ht="15.75" thickBot="1">
      <c r="B381" s="252"/>
      <c r="C381" s="252"/>
      <c r="D381" s="252"/>
      <c r="E381" s="252"/>
      <c r="F381" s="252"/>
      <c r="G381" s="252"/>
      <c r="H381" s="34"/>
      <c r="I381" s="253"/>
      <c r="J381" s="253"/>
      <c r="K381" s="253"/>
      <c r="L381" s="253"/>
      <c r="M381" s="253"/>
      <c r="N381" s="253"/>
      <c r="O381" s="34"/>
      <c r="P381" s="34"/>
      <c r="Q381" s="252"/>
      <c r="R381" s="252"/>
      <c r="S381" s="252"/>
      <c r="T381" s="252"/>
    </row>
    <row r="382" spans="1:20">
      <c r="B382" s="244" t="s">
        <v>60</v>
      </c>
      <c r="C382" s="244"/>
      <c r="D382" s="244"/>
      <c r="E382" s="244"/>
      <c r="F382" s="244"/>
      <c r="G382" s="244"/>
      <c r="H382" s="82"/>
      <c r="I382" s="244" t="s">
        <v>61</v>
      </c>
      <c r="J382" s="244"/>
      <c r="K382" s="244"/>
      <c r="L382" s="244"/>
      <c r="M382" s="244"/>
      <c r="N382" s="244"/>
      <c r="O382" s="34"/>
      <c r="P382" s="34"/>
      <c r="Q382" s="244" t="s">
        <v>62</v>
      </c>
      <c r="R382" s="244"/>
      <c r="S382" s="244"/>
      <c r="T382" s="244"/>
    </row>
    <row r="383" spans="1:20" ht="29.25" customHeight="1">
      <c r="B383" s="254" t="s">
        <v>63</v>
      </c>
      <c r="C383" s="254"/>
      <c r="D383" s="254"/>
      <c r="E383" s="254"/>
      <c r="F383" s="254"/>
      <c r="G383" s="254"/>
      <c r="I383" s="255" t="s">
        <v>64</v>
      </c>
      <c r="J383" s="255"/>
      <c r="K383" s="255"/>
      <c r="L383" s="255"/>
      <c r="M383" s="255"/>
      <c r="N383" s="255"/>
      <c r="Q383" s="255" t="s">
        <v>65</v>
      </c>
      <c r="R383" s="255"/>
      <c r="S383" s="255"/>
      <c r="T383" s="255"/>
    </row>
    <row r="393" spans="2:20">
      <c r="F393" s="1"/>
      <c r="G393" s="1"/>
      <c r="H393" s="1"/>
      <c r="I393" s="1"/>
      <c r="J393" s="1"/>
      <c r="K393" s="1"/>
      <c r="L393" s="1"/>
      <c r="M393" s="1"/>
      <c r="N393" s="1"/>
    </row>
    <row r="394" spans="2:20" ht="25.5">
      <c r="B394" s="385" t="s">
        <v>0</v>
      </c>
      <c r="C394" s="385"/>
      <c r="D394" s="385"/>
      <c r="E394" s="385"/>
      <c r="F394" s="385"/>
      <c r="G394" s="385"/>
      <c r="H394" s="385"/>
      <c r="I394" s="385"/>
      <c r="J394" s="385"/>
      <c r="K394" s="385"/>
      <c r="L394" s="385"/>
      <c r="M394" s="385"/>
      <c r="N394" s="385"/>
      <c r="O394" s="385"/>
      <c r="P394" s="385"/>
      <c r="Q394" s="385"/>
      <c r="R394" s="385"/>
      <c r="S394" s="385"/>
      <c r="T394" s="385"/>
    </row>
    <row r="395" spans="2:20">
      <c r="F395" t="s">
        <v>1</v>
      </c>
    </row>
    <row r="396" spans="2:20" ht="21.75">
      <c r="B396" s="2"/>
      <c r="C396" s="2"/>
      <c r="D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2:20" ht="15.75" thickBo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2:20" ht="15.75" customHeight="1" thickBot="1">
      <c r="B398" s="386" t="s">
        <v>2</v>
      </c>
      <c r="C398" s="387"/>
      <c r="D398" s="387"/>
      <c r="E398" s="387"/>
      <c r="F398" s="388"/>
      <c r="G398" s="389" t="s">
        <v>138</v>
      </c>
      <c r="H398" s="390"/>
      <c r="I398" s="390"/>
      <c r="J398" s="390"/>
      <c r="K398" s="390"/>
      <c r="L398" s="390"/>
      <c r="M398" s="390"/>
      <c r="N398" s="390"/>
      <c r="O398" s="390"/>
      <c r="P398" s="390"/>
      <c r="Q398" s="390"/>
      <c r="R398" s="390"/>
      <c r="S398" s="390"/>
      <c r="T398" s="391"/>
    </row>
    <row r="399" spans="2:20" ht="30" customHeight="1" thickBot="1">
      <c r="B399" s="392" t="s">
        <v>3</v>
      </c>
      <c r="C399" s="393"/>
      <c r="D399" s="393"/>
      <c r="E399" s="393"/>
      <c r="F399" s="394"/>
      <c r="G399" s="395" t="s">
        <v>67</v>
      </c>
      <c r="H399" s="390"/>
      <c r="I399" s="390"/>
      <c r="J399" s="390"/>
      <c r="K399" s="390"/>
      <c r="L399" s="390"/>
      <c r="M399" s="390"/>
      <c r="N399" s="390"/>
      <c r="O399" s="390"/>
      <c r="P399" s="390"/>
      <c r="Q399" s="390"/>
      <c r="R399" s="390"/>
      <c r="S399" s="390"/>
      <c r="T399" s="391"/>
    </row>
    <row r="400" spans="2:20" ht="15.75" thickBot="1">
      <c r="B400" s="392" t="s">
        <v>4</v>
      </c>
      <c r="C400" s="393"/>
      <c r="D400" s="393"/>
      <c r="E400" s="393"/>
      <c r="F400" s="394"/>
      <c r="G400" s="359" t="s">
        <v>42</v>
      </c>
      <c r="H400" s="360"/>
      <c r="I400" s="360"/>
      <c r="J400" s="360"/>
      <c r="K400" s="360"/>
      <c r="L400" s="360"/>
      <c r="M400" s="360"/>
      <c r="N400" s="360"/>
      <c r="O400" s="360"/>
      <c r="P400" s="360"/>
      <c r="Q400" s="360"/>
      <c r="R400" s="360"/>
      <c r="S400" s="360"/>
      <c r="T400" s="361"/>
    </row>
    <row r="401" spans="1:26" ht="15.75" thickBot="1">
      <c r="B401" s="292" t="s">
        <v>5</v>
      </c>
      <c r="C401" s="357"/>
      <c r="D401" s="357"/>
      <c r="E401" s="357"/>
      <c r="F401" s="358"/>
      <c r="G401" s="396" t="s">
        <v>83</v>
      </c>
      <c r="H401" s="397"/>
      <c r="I401" s="397"/>
      <c r="J401" s="397"/>
      <c r="K401" s="397"/>
      <c r="L401" s="397"/>
      <c r="M401" s="397"/>
      <c r="N401" s="397"/>
      <c r="O401" s="397"/>
      <c r="P401" s="397"/>
      <c r="Q401" s="397"/>
      <c r="R401" s="397"/>
      <c r="S401" s="397"/>
      <c r="T401" s="398"/>
    </row>
    <row r="402" spans="1:26" ht="15.75" thickBot="1">
      <c r="B402" s="399" t="s">
        <v>6</v>
      </c>
      <c r="C402" s="400"/>
      <c r="D402" s="400"/>
      <c r="E402" s="400"/>
      <c r="F402" s="401"/>
      <c r="G402" s="129" t="s">
        <v>7</v>
      </c>
      <c r="H402" s="431"/>
      <c r="I402" s="432"/>
      <c r="J402" s="432"/>
      <c r="K402" s="433"/>
      <c r="L402" s="131" t="s">
        <v>8</v>
      </c>
      <c r="M402" s="431">
        <v>560000</v>
      </c>
      <c r="N402" s="432"/>
      <c r="O402" s="432"/>
      <c r="P402" s="433"/>
      <c r="Q402" s="405" t="s">
        <v>9</v>
      </c>
      <c r="R402" s="405"/>
      <c r="S402" s="431"/>
      <c r="T402" s="433"/>
    </row>
    <row r="403" spans="1:26" ht="25.5" customHeight="1" thickBot="1">
      <c r="B403" s="399" t="s">
        <v>10</v>
      </c>
      <c r="C403" s="400"/>
      <c r="D403" s="400"/>
      <c r="E403" s="400"/>
      <c r="F403" s="401"/>
      <c r="G403" s="131" t="s">
        <v>7</v>
      </c>
      <c r="H403" s="402"/>
      <c r="I403" s="403"/>
      <c r="J403" s="403"/>
      <c r="K403" s="404"/>
      <c r="L403" s="131" t="s">
        <v>8</v>
      </c>
      <c r="M403" s="402"/>
      <c r="N403" s="403"/>
      <c r="O403" s="403"/>
      <c r="P403" s="404"/>
      <c r="Q403" s="405"/>
      <c r="R403" s="405"/>
      <c r="S403" s="405"/>
      <c r="T403" s="406"/>
    </row>
    <row r="404" spans="1:26" ht="15.75" thickBot="1">
      <c r="B404" s="351" t="s">
        <v>11</v>
      </c>
      <c r="C404" s="352"/>
      <c r="D404" s="352"/>
      <c r="E404" s="352"/>
      <c r="F404" s="353"/>
      <c r="G404" s="354" t="s">
        <v>72</v>
      </c>
      <c r="H404" s="355"/>
      <c r="I404" s="355"/>
      <c r="J404" s="355"/>
      <c r="K404" s="355"/>
      <c r="L404" s="355"/>
      <c r="M404" s="355"/>
      <c r="N404" s="355"/>
      <c r="O404" s="355"/>
      <c r="P404" s="355"/>
      <c r="Q404" s="355"/>
      <c r="R404" s="355"/>
      <c r="S404" s="355"/>
      <c r="T404" s="356"/>
    </row>
    <row r="405" spans="1:26" ht="15.75" thickBot="1">
      <c r="B405" s="292" t="s">
        <v>12</v>
      </c>
      <c r="C405" s="357"/>
      <c r="D405" s="357"/>
      <c r="E405" s="357"/>
      <c r="F405" s="358"/>
      <c r="G405" s="359" t="s">
        <v>79</v>
      </c>
      <c r="H405" s="360"/>
      <c r="I405" s="360"/>
      <c r="J405" s="360"/>
      <c r="K405" s="360"/>
      <c r="L405" s="360"/>
      <c r="M405" s="360"/>
      <c r="N405" s="360"/>
      <c r="O405" s="360"/>
      <c r="P405" s="360"/>
      <c r="Q405" s="360"/>
      <c r="R405" s="360"/>
      <c r="S405" s="360"/>
      <c r="T405" s="361"/>
    </row>
    <row r="406" spans="1:26" ht="15.75" thickBot="1">
      <c r="B406" s="362"/>
      <c r="C406" s="362"/>
      <c r="D406" s="362"/>
      <c r="E406" s="362"/>
      <c r="F406" s="362"/>
      <c r="G406" s="362"/>
      <c r="H406" s="362"/>
      <c r="I406" s="362"/>
      <c r="J406" s="362"/>
      <c r="K406" s="362"/>
      <c r="L406" s="362"/>
      <c r="M406" s="362"/>
      <c r="N406" s="362"/>
      <c r="O406" s="362"/>
      <c r="P406" s="362"/>
      <c r="Q406" s="362"/>
      <c r="R406" s="362"/>
      <c r="S406" s="362"/>
      <c r="T406" s="362"/>
    </row>
    <row r="407" spans="1:26" ht="15" customHeight="1" thickBot="1">
      <c r="B407" s="328" t="s">
        <v>13</v>
      </c>
      <c r="C407" s="329"/>
      <c r="D407" s="330"/>
      <c r="E407" s="329" t="s">
        <v>14</v>
      </c>
      <c r="F407" s="330"/>
      <c r="G407" s="334" t="s">
        <v>15</v>
      </c>
      <c r="H407" s="335"/>
      <c r="I407" s="335"/>
      <c r="J407" s="335"/>
      <c r="K407" s="335"/>
      <c r="L407" s="335"/>
      <c r="M407" s="335"/>
      <c r="N407" s="335"/>
      <c r="O407" s="335"/>
      <c r="P407" s="335"/>
      <c r="Q407" s="335"/>
      <c r="R407" s="335"/>
      <c r="S407" s="335"/>
      <c r="T407" s="336"/>
    </row>
    <row r="408" spans="1:26" ht="25.5" customHeight="1" thickBot="1">
      <c r="B408" s="331"/>
      <c r="C408" s="332"/>
      <c r="D408" s="333"/>
      <c r="E408" s="332"/>
      <c r="F408" s="333"/>
      <c r="G408" s="366" t="s">
        <v>16</v>
      </c>
      <c r="H408" s="301" t="s">
        <v>17</v>
      </c>
      <c r="I408" s="302"/>
      <c r="J408" s="302"/>
      <c r="K408" s="302"/>
      <c r="L408" s="302"/>
      <c r="M408" s="303"/>
      <c r="N408" s="369" t="s">
        <v>18</v>
      </c>
      <c r="O408" s="370"/>
      <c r="P408" s="370"/>
      <c r="Q408" s="370"/>
      <c r="R408" s="370"/>
      <c r="S408" s="370"/>
      <c r="T408" s="371"/>
    </row>
    <row r="409" spans="1:26" ht="15" customHeight="1">
      <c r="B409" s="331"/>
      <c r="C409" s="332"/>
      <c r="D409" s="333"/>
      <c r="E409" s="332"/>
      <c r="F409" s="333"/>
      <c r="G409" s="367"/>
      <c r="H409" s="366" t="s">
        <v>19</v>
      </c>
      <c r="I409" s="372"/>
      <c r="J409" s="372"/>
      <c r="K409" s="366" t="s">
        <v>20</v>
      </c>
      <c r="L409" s="372"/>
      <c r="M409" s="374"/>
      <c r="N409" s="376" t="s">
        <v>19</v>
      </c>
      <c r="O409" s="377"/>
      <c r="P409" s="377"/>
      <c r="Q409" s="366" t="s">
        <v>20</v>
      </c>
      <c r="R409" s="372"/>
      <c r="S409" s="374"/>
      <c r="T409" s="330" t="s">
        <v>21</v>
      </c>
      <c r="U409" s="229" t="s">
        <v>121</v>
      </c>
      <c r="V409" s="230"/>
      <c r="W409" s="229" t="s">
        <v>122</v>
      </c>
      <c r="X409" s="230"/>
      <c r="Y409" s="229" t="s">
        <v>123</v>
      </c>
      <c r="Z409" s="230"/>
    </row>
    <row r="410" spans="1:26" ht="15" customHeight="1" thickBot="1">
      <c r="B410" s="363"/>
      <c r="C410" s="364"/>
      <c r="D410" s="365"/>
      <c r="E410" s="332"/>
      <c r="F410" s="333"/>
      <c r="G410" s="368"/>
      <c r="H410" s="368"/>
      <c r="I410" s="373"/>
      <c r="J410" s="373"/>
      <c r="K410" s="368"/>
      <c r="L410" s="373"/>
      <c r="M410" s="375"/>
      <c r="N410" s="368"/>
      <c r="O410" s="373"/>
      <c r="P410" s="373"/>
      <c r="Q410" s="368"/>
      <c r="R410" s="373"/>
      <c r="S410" s="375"/>
      <c r="T410" s="365"/>
      <c r="U410" s="231"/>
      <c r="V410" s="232"/>
      <c r="W410" s="231"/>
      <c r="X410" s="232"/>
      <c r="Y410" s="231"/>
      <c r="Z410" s="232"/>
    </row>
    <row r="411" spans="1:26" ht="15" customHeight="1">
      <c r="B411" s="378" t="s">
        <v>43</v>
      </c>
      <c r="C411" s="379"/>
      <c r="D411" s="380"/>
      <c r="E411" s="381"/>
      <c r="F411" s="382"/>
      <c r="G411" s="140"/>
      <c r="H411" s="384"/>
      <c r="I411" s="383"/>
      <c r="J411" s="382"/>
      <c r="K411" s="381"/>
      <c r="L411" s="383"/>
      <c r="M411" s="383"/>
      <c r="N411" s="384"/>
      <c r="O411" s="383"/>
      <c r="P411" s="383"/>
      <c r="Q411" s="384"/>
      <c r="R411" s="383"/>
      <c r="S411" s="382"/>
      <c r="T411" s="225"/>
      <c r="U411" s="204"/>
      <c r="V411" s="204"/>
      <c r="W411" s="204"/>
      <c r="X411" s="204"/>
      <c r="Y411" s="204"/>
      <c r="Z411" s="204"/>
    </row>
    <row r="412" spans="1:26" ht="15" customHeight="1">
      <c r="A412" s="4"/>
      <c r="B412" s="319" t="s">
        <v>44</v>
      </c>
      <c r="C412" s="320"/>
      <c r="D412" s="321"/>
      <c r="E412" s="311" t="s">
        <v>47</v>
      </c>
      <c r="F412" s="322"/>
      <c r="G412" s="141">
        <v>948</v>
      </c>
      <c r="H412" s="317">
        <v>190</v>
      </c>
      <c r="I412" s="318"/>
      <c r="J412" s="416"/>
      <c r="K412" s="313">
        <v>190</v>
      </c>
      <c r="L412" s="313"/>
      <c r="M412" s="316"/>
      <c r="N412" s="317">
        <f>+H412+N314</f>
        <v>318</v>
      </c>
      <c r="O412" s="318"/>
      <c r="P412" s="318"/>
      <c r="Q412" s="317">
        <f>+K412+Q314</f>
        <v>318</v>
      </c>
      <c r="R412" s="318"/>
      <c r="S412" s="416"/>
      <c r="T412" s="226">
        <f>+Q412/G412</f>
        <v>0.33544303797468356</v>
      </c>
      <c r="U412" s="205">
        <f>+H412+N314</f>
        <v>318</v>
      </c>
      <c r="V412" s="205">
        <f>+N412-U412</f>
        <v>0</v>
      </c>
      <c r="W412" s="205">
        <f>+K412+Q314</f>
        <v>318</v>
      </c>
      <c r="X412" s="205">
        <f>+Q412-W412</f>
        <v>0</v>
      </c>
      <c r="Y412" s="206">
        <f>+W412/G412</f>
        <v>0.33544303797468356</v>
      </c>
      <c r="Z412" s="207">
        <f>+T412-Y412</f>
        <v>0</v>
      </c>
    </row>
    <row r="413" spans="1:26" ht="15" customHeight="1">
      <c r="A413" s="4"/>
      <c r="B413" s="319" t="s">
        <v>45</v>
      </c>
      <c r="C413" s="320"/>
      <c r="D413" s="321"/>
      <c r="E413" s="311" t="s">
        <v>48</v>
      </c>
      <c r="F413" s="322"/>
      <c r="G413" s="141">
        <v>240</v>
      </c>
      <c r="H413" s="317">
        <v>30</v>
      </c>
      <c r="I413" s="318"/>
      <c r="J413" s="416"/>
      <c r="K413" s="313">
        <v>30</v>
      </c>
      <c r="L413" s="313"/>
      <c r="M413" s="316"/>
      <c r="N413" s="317">
        <f t="shared" ref="N413:N414" si="113">+H413+N315</f>
        <v>100</v>
      </c>
      <c r="O413" s="318"/>
      <c r="P413" s="318"/>
      <c r="Q413" s="317">
        <f>+K413+Q315</f>
        <v>100</v>
      </c>
      <c r="R413" s="318"/>
      <c r="S413" s="416"/>
      <c r="T413" s="226">
        <f t="shared" ref="T413:T416" si="114">+Q413/G413</f>
        <v>0.41666666666666669</v>
      </c>
      <c r="U413" s="205">
        <f t="shared" ref="U413:U414" si="115">+H413+N315</f>
        <v>100</v>
      </c>
      <c r="V413" s="205">
        <f t="shared" ref="V413:V414" si="116">+N413-U413</f>
        <v>0</v>
      </c>
      <c r="W413" s="205">
        <f t="shared" ref="W413:W414" si="117">+K413+Q315</f>
        <v>100</v>
      </c>
      <c r="X413" s="205">
        <f t="shared" ref="X413:X414" si="118">+Q413-W413</f>
        <v>0</v>
      </c>
      <c r="Y413" s="206">
        <f t="shared" ref="Y413:Y414" si="119">+W413/G413</f>
        <v>0.41666666666666669</v>
      </c>
      <c r="Z413" s="207">
        <f t="shared" ref="Z413:Z414" si="120">+T413-Y413</f>
        <v>0</v>
      </c>
    </row>
    <row r="414" spans="1:26" ht="15" customHeight="1">
      <c r="A414" s="4"/>
      <c r="B414" s="44" t="s">
        <v>46</v>
      </c>
      <c r="C414" s="42"/>
      <c r="D414" s="43"/>
      <c r="E414" s="350" t="s">
        <v>48</v>
      </c>
      <c r="F414" s="322"/>
      <c r="G414" s="141">
        <v>950</v>
      </c>
      <c r="H414" s="317">
        <v>150</v>
      </c>
      <c r="I414" s="313"/>
      <c r="J414" s="316"/>
      <c r="K414" s="313">
        <v>80</v>
      </c>
      <c r="L414" s="313"/>
      <c r="M414" s="316"/>
      <c r="N414" s="317">
        <f t="shared" si="113"/>
        <v>350</v>
      </c>
      <c r="O414" s="318"/>
      <c r="P414" s="318"/>
      <c r="Q414" s="317">
        <f>+K414+Q316</f>
        <v>280</v>
      </c>
      <c r="R414" s="318"/>
      <c r="S414" s="416"/>
      <c r="T414" s="226">
        <f t="shared" si="114"/>
        <v>0.29473684210526313</v>
      </c>
      <c r="U414" s="205">
        <f t="shared" si="115"/>
        <v>350</v>
      </c>
      <c r="V414" s="205">
        <f t="shared" si="116"/>
        <v>0</v>
      </c>
      <c r="W414" s="205">
        <f t="shared" si="117"/>
        <v>280</v>
      </c>
      <c r="X414" s="205">
        <f t="shared" si="118"/>
        <v>0</v>
      </c>
      <c r="Y414" s="206">
        <f t="shared" si="119"/>
        <v>0.29473684210526313</v>
      </c>
      <c r="Z414" s="207">
        <f t="shared" si="120"/>
        <v>0</v>
      </c>
    </row>
    <row r="415" spans="1:26" ht="15" customHeight="1">
      <c r="A415" s="4"/>
      <c r="B415" s="308" t="s">
        <v>51</v>
      </c>
      <c r="C415" s="309"/>
      <c r="D415" s="310"/>
      <c r="E415" s="311"/>
      <c r="F415" s="312"/>
      <c r="G415" s="141"/>
      <c r="H415" s="317"/>
      <c r="I415" s="313"/>
      <c r="J415" s="316"/>
      <c r="K415" s="313"/>
      <c r="L415" s="313"/>
      <c r="M415" s="316"/>
      <c r="N415" s="317"/>
      <c r="O415" s="318"/>
      <c r="P415" s="318"/>
      <c r="Q415" s="317"/>
      <c r="R415" s="318"/>
      <c r="S415" s="416"/>
      <c r="T415" s="226"/>
      <c r="U415" s="204"/>
      <c r="V415" s="204"/>
      <c r="W415" s="204"/>
      <c r="X415" s="204"/>
      <c r="Y415" s="204"/>
      <c r="Z415" s="204"/>
    </row>
    <row r="416" spans="1:26" ht="15" customHeight="1" thickBot="1">
      <c r="A416" s="4"/>
      <c r="B416" s="319" t="s">
        <v>52</v>
      </c>
      <c r="C416" s="320"/>
      <c r="D416" s="321"/>
      <c r="E416" s="311" t="s">
        <v>53</v>
      </c>
      <c r="F416" s="322"/>
      <c r="G416" s="142">
        <v>48</v>
      </c>
      <c r="H416" s="417">
        <v>4</v>
      </c>
      <c r="I416" s="418"/>
      <c r="J416" s="419"/>
      <c r="K416" s="313">
        <v>4</v>
      </c>
      <c r="L416" s="313"/>
      <c r="M416" s="316"/>
      <c r="N416" s="317">
        <f>+H416+N318</f>
        <v>20</v>
      </c>
      <c r="O416" s="318"/>
      <c r="P416" s="318"/>
      <c r="Q416" s="417">
        <f>+K416+Q318</f>
        <v>20</v>
      </c>
      <c r="R416" s="420"/>
      <c r="S416" s="421"/>
      <c r="T416" s="226">
        <f t="shared" si="114"/>
        <v>0.41666666666666669</v>
      </c>
      <c r="U416" s="205">
        <f>+H416+N318</f>
        <v>20</v>
      </c>
      <c r="V416" s="205">
        <f>+N416-U416</f>
        <v>0</v>
      </c>
      <c r="W416" s="205">
        <f>+K416+Q318</f>
        <v>20</v>
      </c>
      <c r="X416" s="205">
        <f>+Q416-W416</f>
        <v>0</v>
      </c>
      <c r="Y416" s="206">
        <f>+W416/G416</f>
        <v>0.41666666666666669</v>
      </c>
      <c r="Z416" s="207">
        <f>+T416-Y416</f>
        <v>0</v>
      </c>
    </row>
    <row r="417" spans="1:26" ht="15" customHeight="1" thickBot="1">
      <c r="A417" s="4"/>
      <c r="B417" s="323" t="s">
        <v>22</v>
      </c>
      <c r="C417" s="324"/>
      <c r="D417" s="324"/>
      <c r="E417" s="324"/>
      <c r="F417" s="324"/>
      <c r="G417" s="325"/>
      <c r="H417" s="326"/>
      <c r="I417" s="326"/>
      <c r="J417" s="326"/>
      <c r="K417" s="326"/>
      <c r="L417" s="326"/>
      <c r="M417" s="327"/>
      <c r="N417" s="325"/>
      <c r="O417" s="326"/>
      <c r="P417" s="326"/>
      <c r="Q417" s="326"/>
      <c r="R417" s="326"/>
      <c r="S417" s="326"/>
      <c r="T417" s="327"/>
      <c r="U417" s="204"/>
      <c r="V417" s="204"/>
      <c r="W417" s="204"/>
      <c r="X417" s="204"/>
      <c r="Y417" s="204"/>
      <c r="Z417" s="204"/>
    </row>
    <row r="418" spans="1:26" ht="15.75" customHeight="1" thickBot="1">
      <c r="A418" s="4"/>
      <c r="B418" s="5"/>
      <c r="C418" s="6"/>
      <c r="D418" s="7"/>
      <c r="E418" s="8"/>
      <c r="F418" s="9"/>
      <c r="G418" s="10"/>
      <c r="H418" s="12"/>
      <c r="I418" s="12"/>
      <c r="J418" s="13"/>
      <c r="K418" s="12"/>
      <c r="L418" s="13"/>
      <c r="M418" s="12"/>
      <c r="N418" s="12"/>
      <c r="O418" s="12"/>
      <c r="P418" s="12"/>
      <c r="Q418" s="13"/>
      <c r="R418" s="12"/>
      <c r="S418" s="10"/>
      <c r="T418" s="12"/>
      <c r="U418" s="204"/>
      <c r="V418" s="204"/>
      <c r="W418" s="204"/>
      <c r="X418" s="204"/>
      <c r="Y418" s="204"/>
      <c r="Z418" s="204"/>
    </row>
    <row r="419" spans="1:26" ht="15.75" customHeight="1" thickBot="1">
      <c r="B419" s="328" t="s">
        <v>23</v>
      </c>
      <c r="C419" s="329"/>
      <c r="D419" s="329"/>
      <c r="E419" s="329"/>
      <c r="F419" s="330"/>
      <c r="G419" s="334" t="s">
        <v>24</v>
      </c>
      <c r="H419" s="335"/>
      <c r="I419" s="335"/>
      <c r="J419" s="335"/>
      <c r="K419" s="335"/>
      <c r="L419" s="335"/>
      <c r="M419" s="335"/>
      <c r="N419" s="335"/>
      <c r="O419" s="335"/>
      <c r="P419" s="335"/>
      <c r="Q419" s="335"/>
      <c r="R419" s="335"/>
      <c r="S419" s="335"/>
      <c r="T419" s="336"/>
      <c r="U419" s="204"/>
      <c r="V419" s="204"/>
      <c r="W419" s="204"/>
      <c r="X419" s="204"/>
      <c r="Y419" s="204"/>
      <c r="Z419" s="204"/>
    </row>
    <row r="420" spans="1:26" ht="15.75" thickBot="1">
      <c r="A420" s="4"/>
      <c r="B420" s="331"/>
      <c r="C420" s="332"/>
      <c r="D420" s="332"/>
      <c r="E420" s="332"/>
      <c r="F420" s="333"/>
      <c r="G420" s="337" t="s">
        <v>25</v>
      </c>
      <c r="H420" s="332" t="s">
        <v>17</v>
      </c>
      <c r="I420" s="332"/>
      <c r="J420" s="332"/>
      <c r="K420" s="332"/>
      <c r="L420" s="332"/>
      <c r="M420" s="333"/>
      <c r="N420" s="340" t="s">
        <v>18</v>
      </c>
      <c r="O420" s="341"/>
      <c r="P420" s="341"/>
      <c r="Q420" s="341"/>
      <c r="R420" s="341"/>
      <c r="S420" s="341"/>
      <c r="T420" s="342"/>
      <c r="U420" s="204"/>
      <c r="V420" s="204"/>
      <c r="W420" s="204"/>
      <c r="X420" s="204"/>
      <c r="Y420" s="204"/>
      <c r="Z420" s="204"/>
    </row>
    <row r="421" spans="1:26" ht="16.5" customHeight="1" thickBot="1">
      <c r="A421" s="4"/>
      <c r="B421" s="331"/>
      <c r="C421" s="332"/>
      <c r="D421" s="332"/>
      <c r="E421" s="332"/>
      <c r="F421" s="333"/>
      <c r="G421" s="338"/>
      <c r="H421" s="302" t="s">
        <v>19</v>
      </c>
      <c r="I421" s="302"/>
      <c r="J421" s="303"/>
      <c r="K421" s="301" t="s">
        <v>26</v>
      </c>
      <c r="L421" s="302"/>
      <c r="M421" s="303"/>
      <c r="N421" s="301" t="s">
        <v>19</v>
      </c>
      <c r="O421" s="302"/>
      <c r="P421" s="343"/>
      <c r="Q421" s="344" t="s">
        <v>26</v>
      </c>
      <c r="R421" s="302"/>
      <c r="S421" s="303"/>
      <c r="T421" s="345" t="s">
        <v>21</v>
      </c>
      <c r="U421" s="233" t="s">
        <v>124</v>
      </c>
      <c r="V421" s="234"/>
      <c r="W421" s="233" t="s">
        <v>125</v>
      </c>
      <c r="X421" s="234"/>
      <c r="Y421" s="233" t="s">
        <v>123</v>
      </c>
      <c r="Z421" s="234"/>
    </row>
    <row r="422" spans="1:26" ht="15.75" customHeight="1" thickBot="1">
      <c r="A422" s="4"/>
      <c r="B422" s="331"/>
      <c r="C422" s="332"/>
      <c r="D422" s="332"/>
      <c r="E422" s="332"/>
      <c r="F422" s="333"/>
      <c r="G422" s="339"/>
      <c r="H422" s="49" t="s">
        <v>27</v>
      </c>
      <c r="I422" s="51" t="s">
        <v>28</v>
      </c>
      <c r="J422" s="51" t="s">
        <v>29</v>
      </c>
      <c r="K422" s="49" t="s">
        <v>27</v>
      </c>
      <c r="L422" s="51" t="s">
        <v>28</v>
      </c>
      <c r="M422" s="50" t="s">
        <v>29</v>
      </c>
      <c r="N422" s="15" t="s">
        <v>27</v>
      </c>
      <c r="O422" s="49" t="s">
        <v>28</v>
      </c>
      <c r="P422" s="16" t="s">
        <v>29</v>
      </c>
      <c r="Q422" s="17" t="s">
        <v>27</v>
      </c>
      <c r="R422" s="48" t="s">
        <v>28</v>
      </c>
      <c r="S422" s="51" t="s">
        <v>29</v>
      </c>
      <c r="T422" s="346"/>
      <c r="U422" s="235"/>
      <c r="V422" s="236"/>
      <c r="W422" s="235"/>
      <c r="X422" s="236"/>
      <c r="Y422" s="235"/>
      <c r="Z422" s="236"/>
    </row>
    <row r="423" spans="1:26" ht="15" customHeight="1" thickBot="1">
      <c r="A423" s="4"/>
      <c r="B423" s="282" t="s">
        <v>30</v>
      </c>
      <c r="C423" s="283"/>
      <c r="D423" s="283"/>
      <c r="E423" s="283"/>
      <c r="F423" s="283"/>
      <c r="G423" s="283"/>
      <c r="H423" s="283"/>
      <c r="I423" s="283"/>
      <c r="J423" s="283"/>
      <c r="K423" s="283"/>
      <c r="L423" s="283"/>
      <c r="M423" s="283"/>
      <c r="N423" s="283"/>
      <c r="O423" s="283"/>
      <c r="P423" s="283"/>
      <c r="Q423" s="283"/>
      <c r="R423" s="283"/>
      <c r="S423" s="283"/>
      <c r="T423" s="284"/>
      <c r="U423" s="204"/>
      <c r="V423" s="204"/>
      <c r="W423" s="204"/>
      <c r="X423" s="204"/>
      <c r="Y423" s="204"/>
      <c r="Z423" s="204"/>
    </row>
    <row r="424" spans="1:26" ht="15.75" thickBot="1">
      <c r="B424" s="285" t="s">
        <v>49</v>
      </c>
      <c r="C424" s="286"/>
      <c r="D424" s="286"/>
      <c r="E424" s="286"/>
      <c r="F424" s="286"/>
      <c r="G424" s="95">
        <f>SUM(G425:G438)</f>
        <v>272871</v>
      </c>
      <c r="H424" s="95"/>
      <c r="I424" s="95">
        <f>SUM(I425:I438)</f>
        <v>50351.239999999991</v>
      </c>
      <c r="J424" s="95"/>
      <c r="K424" s="95"/>
      <c r="L424" s="95">
        <f>SUM(L425:L438)</f>
        <v>2391.96</v>
      </c>
      <c r="M424" s="95"/>
      <c r="N424" s="95"/>
      <c r="O424" s="95">
        <f>SUM(O425:O438)</f>
        <v>98672.48</v>
      </c>
      <c r="P424" s="148"/>
      <c r="Q424" s="95"/>
      <c r="R424" s="95">
        <f>SUM(R425:R438)</f>
        <v>25817.480000000003</v>
      </c>
      <c r="S424" s="148"/>
      <c r="T424" s="159"/>
      <c r="U424" s="120"/>
      <c r="V424" s="120"/>
      <c r="W424" s="121"/>
      <c r="X424" s="121"/>
      <c r="Y424" s="206"/>
      <c r="Z424" s="206"/>
    </row>
    <row r="425" spans="1:26" ht="15.75" customHeight="1">
      <c r="A425" s="18"/>
      <c r="B425" s="86" t="s">
        <v>93</v>
      </c>
      <c r="F425" s="84"/>
      <c r="G425" s="119">
        <v>6000</v>
      </c>
      <c r="H425" s="20"/>
      <c r="I425" s="20">
        <v>6000</v>
      </c>
      <c r="J425" s="20"/>
      <c r="K425" s="20"/>
      <c r="L425" s="119">
        <v>0</v>
      </c>
      <c r="M425" s="108"/>
      <c r="N425" s="20"/>
      <c r="O425" s="20">
        <f t="shared" ref="O425" si="121">+I425+O327</f>
        <v>6000</v>
      </c>
      <c r="P425" s="20"/>
      <c r="Q425" s="20"/>
      <c r="R425" s="20">
        <f t="shared" ref="R425" si="122">+L425+R327</f>
        <v>0</v>
      </c>
      <c r="S425" s="20"/>
      <c r="T425" s="152">
        <f>+R425/G425</f>
        <v>0</v>
      </c>
      <c r="U425" s="120">
        <f>+I425+O232</f>
        <v>6000</v>
      </c>
      <c r="V425" s="120">
        <f>+O425-U425</f>
        <v>0</v>
      </c>
      <c r="W425" s="121">
        <f>+L425+R327</f>
        <v>0</v>
      </c>
      <c r="X425" s="121">
        <f>+R425-W425</f>
        <v>0</v>
      </c>
      <c r="Y425" s="206">
        <f t="shared" ref="Y425" si="123">+W425/G425</f>
        <v>0</v>
      </c>
      <c r="Z425" s="206">
        <f t="shared" ref="Z425" si="124">+T425-Y425</f>
        <v>0</v>
      </c>
    </row>
    <row r="426" spans="1:26" ht="15" customHeight="1">
      <c r="A426" s="18"/>
      <c r="B426" s="86" t="s">
        <v>94</v>
      </c>
      <c r="F426" s="84"/>
      <c r="G426" s="119">
        <v>30000</v>
      </c>
      <c r="H426" s="20"/>
      <c r="I426" s="20">
        <v>27771.919999999998</v>
      </c>
      <c r="J426" s="20"/>
      <c r="K426" s="20"/>
      <c r="L426" s="119">
        <v>0</v>
      </c>
      <c r="M426" s="108"/>
      <c r="N426" s="20"/>
      <c r="O426" s="20">
        <f t="shared" ref="O426:O438" si="125">+I426+O328</f>
        <v>30000</v>
      </c>
      <c r="P426" s="20"/>
      <c r="Q426" s="20"/>
      <c r="R426" s="20">
        <f t="shared" ref="R426:R438" si="126">+L426+R328</f>
        <v>2228.08</v>
      </c>
      <c r="S426" s="20"/>
      <c r="T426" s="152">
        <f t="shared" ref="T426:T438" si="127">+R426/G426</f>
        <v>7.4269333333333326E-2</v>
      </c>
      <c r="U426" s="120">
        <f t="shared" ref="U426:U428" si="128">+I426+O233</f>
        <v>30000</v>
      </c>
      <c r="V426" s="120">
        <f t="shared" ref="V426:V429" si="129">+O426-U426</f>
        <v>0</v>
      </c>
      <c r="W426" s="121">
        <f t="shared" ref="W426:W429" si="130">+L426+R328</f>
        <v>2228.08</v>
      </c>
      <c r="X426" s="121">
        <f t="shared" ref="X426:X429" si="131">+R426-W426</f>
        <v>0</v>
      </c>
      <c r="Y426" s="206">
        <f t="shared" ref="Y426:Y429" si="132">+W426/G426</f>
        <v>7.4269333333333326E-2</v>
      </c>
      <c r="Z426" s="206">
        <f t="shared" ref="Z426:Z429" si="133">+T426-Y426</f>
        <v>0</v>
      </c>
    </row>
    <row r="427" spans="1:26" ht="15" customHeight="1">
      <c r="A427" s="18"/>
      <c r="B427" s="86" t="s">
        <v>95</v>
      </c>
      <c r="F427" s="84"/>
      <c r="G427" s="119">
        <v>10500</v>
      </c>
      <c r="H427" s="20"/>
      <c r="I427" s="20">
        <v>1500</v>
      </c>
      <c r="J427" s="20"/>
      <c r="K427" s="20"/>
      <c r="L427" s="119">
        <v>0</v>
      </c>
      <c r="M427" s="108"/>
      <c r="N427" s="20"/>
      <c r="O427" s="20">
        <f t="shared" si="125"/>
        <v>4500</v>
      </c>
      <c r="P427" s="20"/>
      <c r="Q427" s="20"/>
      <c r="R427" s="20">
        <f t="shared" si="126"/>
        <v>1500</v>
      </c>
      <c r="S427" s="20"/>
      <c r="T427" s="152">
        <f t="shared" si="127"/>
        <v>0.14285714285714285</v>
      </c>
      <c r="U427" s="120">
        <f t="shared" si="128"/>
        <v>4500</v>
      </c>
      <c r="V427" s="120">
        <f t="shared" si="129"/>
        <v>0</v>
      </c>
      <c r="W427" s="121">
        <f t="shared" si="130"/>
        <v>1500</v>
      </c>
      <c r="X427" s="121">
        <f t="shared" si="131"/>
        <v>0</v>
      </c>
      <c r="Y427" s="206">
        <f t="shared" si="132"/>
        <v>0.14285714285714285</v>
      </c>
      <c r="Z427" s="206">
        <f t="shared" si="133"/>
        <v>0</v>
      </c>
    </row>
    <row r="428" spans="1:26" ht="16.5" customHeight="1">
      <c r="A428" s="18"/>
      <c r="B428" s="86" t="s">
        <v>96</v>
      </c>
      <c r="F428" s="84"/>
      <c r="G428" s="119">
        <v>16000</v>
      </c>
      <c r="H428" s="20"/>
      <c r="I428" s="20">
        <v>4000</v>
      </c>
      <c r="J428" s="20"/>
      <c r="K428" s="20"/>
      <c r="L428" s="119">
        <v>0</v>
      </c>
      <c r="M428" s="108"/>
      <c r="N428" s="20"/>
      <c r="O428" s="20">
        <f t="shared" si="125"/>
        <v>8000</v>
      </c>
      <c r="P428" s="20"/>
      <c r="Q428" s="20"/>
      <c r="R428" s="20">
        <f t="shared" si="126"/>
        <v>0</v>
      </c>
      <c r="S428" s="20"/>
      <c r="T428" s="152">
        <f t="shared" si="127"/>
        <v>0</v>
      </c>
      <c r="U428" s="120">
        <f t="shared" si="128"/>
        <v>8000</v>
      </c>
      <c r="V428" s="120">
        <f t="shared" si="129"/>
        <v>0</v>
      </c>
      <c r="W428" s="121">
        <f t="shared" si="130"/>
        <v>0</v>
      </c>
      <c r="X428" s="121">
        <f t="shared" si="131"/>
        <v>0</v>
      </c>
      <c r="Y428" s="206">
        <f t="shared" si="132"/>
        <v>0</v>
      </c>
      <c r="Z428" s="206">
        <f t="shared" si="133"/>
        <v>0</v>
      </c>
    </row>
    <row r="429" spans="1:26" ht="15.75" customHeight="1">
      <c r="A429" s="18"/>
      <c r="B429" s="86" t="s">
        <v>97</v>
      </c>
      <c r="F429" s="84"/>
      <c r="G429" s="119">
        <v>92994</v>
      </c>
      <c r="H429" s="20"/>
      <c r="I429" s="20">
        <v>8693.84</v>
      </c>
      <c r="J429" s="20"/>
      <c r="K429" s="20"/>
      <c r="L429" s="119">
        <v>0</v>
      </c>
      <c r="M429" s="108"/>
      <c r="N429" s="20"/>
      <c r="O429" s="20">
        <f t="shared" si="125"/>
        <v>28853.920000000002</v>
      </c>
      <c r="P429" s="20"/>
      <c r="Q429" s="20"/>
      <c r="R429" s="20">
        <f t="shared" si="126"/>
        <v>16098</v>
      </c>
      <c r="S429" s="20"/>
      <c r="T429" s="152">
        <f t="shared" si="127"/>
        <v>0.17310794244789987</v>
      </c>
      <c r="U429" s="120">
        <f>+I429+O331</f>
        <v>28853.920000000002</v>
      </c>
      <c r="V429" s="120">
        <f t="shared" si="129"/>
        <v>0</v>
      </c>
      <c r="W429" s="121">
        <f t="shared" si="130"/>
        <v>16098</v>
      </c>
      <c r="X429" s="121">
        <f t="shared" si="131"/>
        <v>0</v>
      </c>
      <c r="Y429" s="206">
        <f t="shared" si="132"/>
        <v>0.17310794244789987</v>
      </c>
      <c r="Z429" s="206">
        <f t="shared" si="133"/>
        <v>0</v>
      </c>
    </row>
    <row r="430" spans="1:26" ht="15" customHeight="1">
      <c r="A430" s="4"/>
      <c r="B430" s="86" t="s">
        <v>98</v>
      </c>
      <c r="F430" s="84"/>
      <c r="G430" s="119">
        <v>5000</v>
      </c>
      <c r="H430" s="20"/>
      <c r="I430" s="20">
        <v>0</v>
      </c>
      <c r="J430" s="20"/>
      <c r="K430" s="20"/>
      <c r="L430" s="119">
        <v>0</v>
      </c>
      <c r="M430" s="108"/>
      <c r="N430" s="20"/>
      <c r="O430" s="20">
        <f t="shared" si="125"/>
        <v>5000</v>
      </c>
      <c r="P430" s="20"/>
      <c r="Q430" s="20"/>
      <c r="R430" s="20">
        <f t="shared" si="126"/>
        <v>0</v>
      </c>
      <c r="S430" s="20"/>
      <c r="T430" s="152">
        <f t="shared" si="127"/>
        <v>0</v>
      </c>
      <c r="U430" s="120">
        <f t="shared" ref="U430:U438" si="134">+I430+O332</f>
        <v>5000</v>
      </c>
      <c r="V430" s="120">
        <f t="shared" ref="V430:V438" si="135">+O430-U430</f>
        <v>0</v>
      </c>
      <c r="W430" s="121">
        <f t="shared" ref="W430:W438" si="136">+L430+R332</f>
        <v>0</v>
      </c>
      <c r="X430" s="121">
        <f t="shared" ref="X430:X438" si="137">+R430-W430</f>
        <v>0</v>
      </c>
      <c r="Y430" s="206">
        <f t="shared" ref="Y430:Y438" si="138">+W430/G430</f>
        <v>0</v>
      </c>
      <c r="Z430" s="206">
        <f t="shared" ref="Z430:Z438" si="139">+T430-Y430</f>
        <v>0</v>
      </c>
    </row>
    <row r="431" spans="1:26">
      <c r="B431" s="86" t="s">
        <v>99</v>
      </c>
      <c r="F431" s="84"/>
      <c r="G431" s="119">
        <v>14000</v>
      </c>
      <c r="H431" s="20"/>
      <c r="I431" s="20">
        <v>2000</v>
      </c>
      <c r="J431" s="20"/>
      <c r="K431" s="20"/>
      <c r="L431" s="119">
        <v>0</v>
      </c>
      <c r="M431" s="108"/>
      <c r="N431" s="20"/>
      <c r="O431" s="20">
        <f t="shared" si="125"/>
        <v>6000</v>
      </c>
      <c r="P431" s="20"/>
      <c r="Q431" s="20"/>
      <c r="R431" s="20">
        <f t="shared" si="126"/>
        <v>0</v>
      </c>
      <c r="S431" s="20"/>
      <c r="T431" s="152">
        <f t="shared" si="127"/>
        <v>0</v>
      </c>
      <c r="U431" s="120">
        <f t="shared" si="134"/>
        <v>6000</v>
      </c>
      <c r="V431" s="120">
        <f t="shared" si="135"/>
        <v>0</v>
      </c>
      <c r="W431" s="121">
        <f t="shared" si="136"/>
        <v>0</v>
      </c>
      <c r="X431" s="121">
        <f t="shared" si="137"/>
        <v>0</v>
      </c>
      <c r="Y431" s="206">
        <f t="shared" si="138"/>
        <v>0</v>
      </c>
      <c r="Z431" s="206">
        <f t="shared" si="139"/>
        <v>0</v>
      </c>
    </row>
    <row r="432" spans="1:26" ht="15" customHeight="1">
      <c r="A432" s="4"/>
      <c r="B432" s="86" t="s">
        <v>100</v>
      </c>
      <c r="F432" s="84"/>
      <c r="G432" s="119">
        <v>10000</v>
      </c>
      <c r="H432" s="20"/>
      <c r="I432" s="20">
        <v>0</v>
      </c>
      <c r="J432" s="20"/>
      <c r="K432" s="20"/>
      <c r="L432" s="119">
        <v>0</v>
      </c>
      <c r="M432" s="108"/>
      <c r="N432" s="20"/>
      <c r="O432" s="20">
        <f t="shared" si="125"/>
        <v>0</v>
      </c>
      <c r="P432" s="20"/>
      <c r="Q432" s="20"/>
      <c r="R432" s="20">
        <f t="shared" si="126"/>
        <v>0</v>
      </c>
      <c r="S432" s="20"/>
      <c r="T432" s="152">
        <f t="shared" si="127"/>
        <v>0</v>
      </c>
      <c r="U432" s="120">
        <f t="shared" si="134"/>
        <v>0</v>
      </c>
      <c r="V432" s="120">
        <f t="shared" si="135"/>
        <v>0</v>
      </c>
      <c r="W432" s="121">
        <f t="shared" si="136"/>
        <v>0</v>
      </c>
      <c r="X432" s="121">
        <f t="shared" si="137"/>
        <v>0</v>
      </c>
      <c r="Y432" s="206">
        <f t="shared" si="138"/>
        <v>0</v>
      </c>
      <c r="Z432" s="206">
        <f t="shared" si="139"/>
        <v>0</v>
      </c>
    </row>
    <row r="433" spans="1:26" ht="15" customHeight="1">
      <c r="A433" s="4"/>
      <c r="B433" s="86" t="s">
        <v>101</v>
      </c>
      <c r="F433" s="84"/>
      <c r="G433" s="119">
        <v>12000</v>
      </c>
      <c r="H433" s="20"/>
      <c r="I433" s="20">
        <v>0</v>
      </c>
      <c r="J433" s="20"/>
      <c r="K433" s="20"/>
      <c r="L433" s="119">
        <v>2385</v>
      </c>
      <c r="M433" s="108"/>
      <c r="N433" s="20"/>
      <c r="O433" s="20">
        <f t="shared" si="125"/>
        <v>4000</v>
      </c>
      <c r="P433" s="20"/>
      <c r="Q433" s="20"/>
      <c r="R433" s="20">
        <f t="shared" si="126"/>
        <v>5655</v>
      </c>
      <c r="S433" s="20"/>
      <c r="T433" s="152">
        <f t="shared" si="127"/>
        <v>0.47125</v>
      </c>
      <c r="U433" s="120">
        <f t="shared" si="134"/>
        <v>4000</v>
      </c>
      <c r="V433" s="120">
        <f t="shared" si="135"/>
        <v>0</v>
      </c>
      <c r="W433" s="121">
        <f t="shared" si="136"/>
        <v>5655</v>
      </c>
      <c r="X433" s="121">
        <f t="shared" si="137"/>
        <v>0</v>
      </c>
      <c r="Y433" s="206">
        <f t="shared" si="138"/>
        <v>0.47125</v>
      </c>
      <c r="Z433" s="206">
        <f t="shared" si="139"/>
        <v>0</v>
      </c>
    </row>
    <row r="434" spans="1:26" ht="15" customHeight="1">
      <c r="A434" s="4"/>
      <c r="B434" s="86" t="s">
        <v>102</v>
      </c>
      <c r="F434" s="84"/>
      <c r="G434" s="119">
        <v>13000</v>
      </c>
      <c r="H434" s="20"/>
      <c r="I434" s="20">
        <v>0</v>
      </c>
      <c r="J434" s="20"/>
      <c r="K434" s="20"/>
      <c r="L434" s="119">
        <v>0</v>
      </c>
      <c r="M434" s="108"/>
      <c r="N434" s="20"/>
      <c r="O434" s="20">
        <f t="shared" si="125"/>
        <v>0</v>
      </c>
      <c r="P434" s="20"/>
      <c r="Q434" s="20"/>
      <c r="R434" s="20">
        <f t="shared" si="126"/>
        <v>0</v>
      </c>
      <c r="S434" s="20"/>
      <c r="T434" s="152">
        <f t="shared" si="127"/>
        <v>0</v>
      </c>
      <c r="U434" s="120">
        <f t="shared" si="134"/>
        <v>0</v>
      </c>
      <c r="V434" s="120">
        <f t="shared" si="135"/>
        <v>0</v>
      </c>
      <c r="W434" s="121">
        <f t="shared" si="136"/>
        <v>0</v>
      </c>
      <c r="X434" s="121">
        <f t="shared" si="137"/>
        <v>0</v>
      </c>
      <c r="Y434" s="206">
        <f t="shared" si="138"/>
        <v>0</v>
      </c>
      <c r="Z434" s="206">
        <f t="shared" si="139"/>
        <v>0</v>
      </c>
    </row>
    <row r="435" spans="1:26">
      <c r="A435" s="4"/>
      <c r="B435" s="86" t="s">
        <v>103</v>
      </c>
      <c r="F435" s="84"/>
      <c r="G435" s="119">
        <v>38377</v>
      </c>
      <c r="H435" s="20"/>
      <c r="I435" s="20">
        <v>0</v>
      </c>
      <c r="J435" s="20"/>
      <c r="K435" s="20"/>
      <c r="L435" s="119">
        <v>0</v>
      </c>
      <c r="M435" s="108"/>
      <c r="N435" s="20"/>
      <c r="O435" s="20">
        <f t="shared" si="125"/>
        <v>0</v>
      </c>
      <c r="P435" s="20"/>
      <c r="Q435" s="20"/>
      <c r="R435" s="20">
        <f t="shared" si="126"/>
        <v>0</v>
      </c>
      <c r="S435" s="20"/>
      <c r="T435" s="152">
        <f t="shared" si="127"/>
        <v>0</v>
      </c>
      <c r="U435" s="120">
        <f t="shared" si="134"/>
        <v>0</v>
      </c>
      <c r="V435" s="120">
        <f t="shared" si="135"/>
        <v>0</v>
      </c>
      <c r="W435" s="121">
        <f t="shared" si="136"/>
        <v>0</v>
      </c>
      <c r="X435" s="121">
        <f t="shared" si="137"/>
        <v>0</v>
      </c>
      <c r="Y435" s="206">
        <f t="shared" si="138"/>
        <v>0</v>
      </c>
      <c r="Z435" s="206">
        <f t="shared" si="139"/>
        <v>0</v>
      </c>
    </row>
    <row r="436" spans="1:26" ht="15.75" customHeight="1">
      <c r="A436" s="4"/>
      <c r="B436" s="86" t="s">
        <v>104</v>
      </c>
      <c r="F436" s="84"/>
      <c r="G436" s="119">
        <v>14000</v>
      </c>
      <c r="H436" s="20"/>
      <c r="I436" s="20">
        <v>0</v>
      </c>
      <c r="J436" s="20"/>
      <c r="K436" s="20"/>
      <c r="L436" s="119">
        <v>0</v>
      </c>
      <c r="M436" s="108"/>
      <c r="N436" s="20"/>
      <c r="O436" s="20">
        <f t="shared" si="125"/>
        <v>0</v>
      </c>
      <c r="P436" s="20"/>
      <c r="Q436" s="20"/>
      <c r="R436" s="20">
        <f t="shared" si="126"/>
        <v>0</v>
      </c>
      <c r="S436" s="20"/>
      <c r="T436" s="152">
        <f t="shared" si="127"/>
        <v>0</v>
      </c>
      <c r="U436" s="120">
        <f t="shared" si="134"/>
        <v>0</v>
      </c>
      <c r="V436" s="120">
        <f t="shared" si="135"/>
        <v>0</v>
      </c>
      <c r="W436" s="121">
        <f t="shared" si="136"/>
        <v>0</v>
      </c>
      <c r="X436" s="121">
        <f t="shared" si="137"/>
        <v>0</v>
      </c>
      <c r="Y436" s="206">
        <f t="shared" si="138"/>
        <v>0</v>
      </c>
      <c r="Z436" s="206">
        <f t="shared" si="139"/>
        <v>0</v>
      </c>
    </row>
    <row r="437" spans="1:26">
      <c r="A437" s="18"/>
      <c r="B437" s="86" t="s">
        <v>105</v>
      </c>
      <c r="F437" s="84"/>
      <c r="G437" s="119">
        <v>1000</v>
      </c>
      <c r="H437" s="20"/>
      <c r="I437" s="20">
        <v>6.96</v>
      </c>
      <c r="J437" s="20"/>
      <c r="K437" s="20"/>
      <c r="L437" s="119">
        <v>6.96</v>
      </c>
      <c r="M437" s="108"/>
      <c r="N437" s="20"/>
      <c r="O437" s="20">
        <f t="shared" si="125"/>
        <v>318.55999999999995</v>
      </c>
      <c r="P437" s="20"/>
      <c r="Q437" s="20"/>
      <c r="R437" s="20">
        <f t="shared" si="126"/>
        <v>336.39999999999992</v>
      </c>
      <c r="S437" s="20"/>
      <c r="T437" s="152">
        <f t="shared" si="127"/>
        <v>0.33639999999999992</v>
      </c>
      <c r="U437" s="120">
        <f t="shared" si="134"/>
        <v>318.55999999999995</v>
      </c>
      <c r="V437" s="120">
        <f t="shared" si="135"/>
        <v>0</v>
      </c>
      <c r="W437" s="121">
        <f t="shared" si="136"/>
        <v>336.39999999999992</v>
      </c>
      <c r="X437" s="121">
        <f t="shared" si="137"/>
        <v>0</v>
      </c>
      <c r="Y437" s="206">
        <f t="shared" si="138"/>
        <v>0.33639999999999992</v>
      </c>
      <c r="Z437" s="206">
        <f t="shared" si="139"/>
        <v>0</v>
      </c>
    </row>
    <row r="438" spans="1:26" ht="15.75" customHeight="1" thickBot="1">
      <c r="A438" s="18"/>
      <c r="B438" s="88" t="s">
        <v>106</v>
      </c>
      <c r="C438" s="83"/>
      <c r="D438" s="83"/>
      <c r="E438" s="83"/>
      <c r="F438" s="87"/>
      <c r="G438" s="119">
        <v>10000</v>
      </c>
      <c r="H438" s="20"/>
      <c r="I438" s="20">
        <v>378.52</v>
      </c>
      <c r="J438" s="20"/>
      <c r="K438" s="20"/>
      <c r="L438" s="124">
        <v>0</v>
      </c>
      <c r="M438" s="20"/>
      <c r="N438" s="20"/>
      <c r="O438" s="20">
        <f t="shared" si="125"/>
        <v>6000</v>
      </c>
      <c r="P438" s="20"/>
      <c r="Q438" s="20"/>
      <c r="R438" s="20">
        <f t="shared" si="126"/>
        <v>0</v>
      </c>
      <c r="S438" s="20"/>
      <c r="T438" s="152">
        <f t="shared" si="127"/>
        <v>0</v>
      </c>
      <c r="U438" s="120">
        <f t="shared" si="134"/>
        <v>6000</v>
      </c>
      <c r="V438" s="120">
        <f t="shared" si="135"/>
        <v>0</v>
      </c>
      <c r="W438" s="121">
        <f t="shared" si="136"/>
        <v>0</v>
      </c>
      <c r="X438" s="121">
        <f t="shared" si="137"/>
        <v>0</v>
      </c>
      <c r="Y438" s="206">
        <f t="shared" si="138"/>
        <v>0</v>
      </c>
      <c r="Z438" s="206">
        <f t="shared" si="139"/>
        <v>0</v>
      </c>
    </row>
    <row r="439" spans="1:26" s="157" customFormat="1" ht="15.75" thickBot="1">
      <c r="B439" s="287" t="s">
        <v>51</v>
      </c>
      <c r="C439" s="288"/>
      <c r="D439" s="288"/>
      <c r="E439" s="288"/>
      <c r="F439" s="288"/>
      <c r="G439" s="95"/>
      <c r="H439" s="95"/>
      <c r="I439" s="95"/>
      <c r="J439" s="95"/>
      <c r="K439" s="95"/>
      <c r="L439" s="95"/>
      <c r="M439" s="95"/>
      <c r="N439" s="95"/>
      <c r="O439" s="95"/>
      <c r="P439" s="95"/>
      <c r="Q439" s="95"/>
      <c r="R439" s="95"/>
      <c r="S439" s="144"/>
      <c r="T439" s="158"/>
    </row>
    <row r="440" spans="1:26">
      <c r="A440" s="18"/>
      <c r="B440" s="289"/>
      <c r="C440" s="290"/>
      <c r="D440" s="290"/>
      <c r="E440" s="290"/>
      <c r="F440" s="291"/>
      <c r="G440" s="93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152"/>
    </row>
    <row r="441" spans="1:26" ht="15.75" thickBot="1">
      <c r="A441" s="18"/>
      <c r="B441" s="289"/>
      <c r="C441" s="290"/>
      <c r="D441" s="290"/>
      <c r="E441" s="290"/>
      <c r="F441" s="291"/>
      <c r="G441" s="93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152"/>
    </row>
    <row r="442" spans="1:26" ht="15.75" thickBot="1">
      <c r="A442" s="18"/>
      <c r="B442" s="133" t="s">
        <v>89</v>
      </c>
      <c r="C442" s="132"/>
      <c r="D442" s="132"/>
      <c r="E442" s="132"/>
      <c r="F442" s="132"/>
      <c r="G442" s="161">
        <f>SUM(G443:G445)</f>
        <v>287129</v>
      </c>
      <c r="H442" s="162"/>
      <c r="I442" s="163">
        <f>SUM(I443:I445)</f>
        <v>33231.760000000002</v>
      </c>
      <c r="J442" s="164"/>
      <c r="K442" s="164"/>
      <c r="L442" s="163">
        <f>SUM(L443:L445)</f>
        <v>19432.240000000002</v>
      </c>
      <c r="M442" s="164"/>
      <c r="N442" s="164"/>
      <c r="O442" s="163">
        <f>SUM(O443:O445)</f>
        <v>119242.51999999999</v>
      </c>
      <c r="P442" s="164"/>
      <c r="Q442" s="164"/>
      <c r="R442" s="163">
        <f>SUM(R443:R445)</f>
        <v>91501.19</v>
      </c>
      <c r="S442" s="165"/>
      <c r="T442" s="160"/>
    </row>
    <row r="443" spans="1:26">
      <c r="A443" s="18"/>
      <c r="B443" s="86" t="s">
        <v>90</v>
      </c>
      <c r="F443" s="84"/>
      <c r="G443" s="119">
        <v>233196</v>
      </c>
      <c r="H443" s="20"/>
      <c r="I443" s="20">
        <v>19433</v>
      </c>
      <c r="J443" s="20"/>
      <c r="K443" s="20"/>
      <c r="L443" s="115">
        <v>19432.240000000002</v>
      </c>
      <c r="M443" s="20"/>
      <c r="N443" s="20"/>
      <c r="O443" s="20">
        <f t="shared" ref="O443:O445" si="140">+I443+O345</f>
        <v>97165</v>
      </c>
      <c r="P443" s="20"/>
      <c r="Q443" s="20"/>
      <c r="R443" s="20">
        <f t="shared" ref="R443:R445" si="141">+L443+R345</f>
        <v>91501.19</v>
      </c>
      <c r="S443" s="20"/>
      <c r="T443" s="152">
        <f t="shared" ref="T443:T445" si="142">+R443/G443</f>
        <v>0.3923789001526613</v>
      </c>
      <c r="U443" s="120">
        <f t="shared" ref="U443:U445" si="143">+I443+O345</f>
        <v>97165</v>
      </c>
      <c r="V443" s="120">
        <f t="shared" ref="V443:V445" si="144">+O443-U443</f>
        <v>0</v>
      </c>
      <c r="W443" s="121">
        <f t="shared" ref="W443:W445" si="145">+L443+R345</f>
        <v>91501.19</v>
      </c>
      <c r="X443" s="121">
        <f t="shared" ref="X443:X445" si="146">+R443-W443</f>
        <v>0</v>
      </c>
      <c r="Y443" s="206">
        <f t="shared" ref="Y443:Y445" si="147">+W443/G443</f>
        <v>0.3923789001526613</v>
      </c>
      <c r="Z443" s="206">
        <f t="shared" ref="Z443:Z445" si="148">+T443-Y443</f>
        <v>0</v>
      </c>
    </row>
    <row r="444" spans="1:26">
      <c r="A444" s="18"/>
      <c r="B444" s="86" t="s">
        <v>91</v>
      </c>
      <c r="F444" s="84"/>
      <c r="G444" s="119">
        <v>19433</v>
      </c>
      <c r="H444" s="20"/>
      <c r="I444" s="20"/>
      <c r="J444" s="20"/>
      <c r="K444" s="20"/>
      <c r="L444" s="119"/>
      <c r="M444" s="108"/>
      <c r="N444" s="20"/>
      <c r="O444" s="20">
        <f t="shared" si="140"/>
        <v>0</v>
      </c>
      <c r="P444" s="20"/>
      <c r="Q444" s="20"/>
      <c r="R444" s="20">
        <f t="shared" si="141"/>
        <v>0</v>
      </c>
      <c r="S444" s="20"/>
      <c r="T444" s="152">
        <f t="shared" si="142"/>
        <v>0</v>
      </c>
      <c r="U444" s="120">
        <f t="shared" si="143"/>
        <v>0</v>
      </c>
      <c r="V444" s="120">
        <f t="shared" si="144"/>
        <v>0</v>
      </c>
      <c r="W444" s="121">
        <f t="shared" si="145"/>
        <v>0</v>
      </c>
      <c r="X444" s="121">
        <f t="shared" si="146"/>
        <v>0</v>
      </c>
      <c r="Y444" s="206">
        <f t="shared" si="147"/>
        <v>0</v>
      </c>
      <c r="Z444" s="206">
        <f t="shared" si="148"/>
        <v>0</v>
      </c>
    </row>
    <row r="445" spans="1:26" ht="15.75" thickBot="1">
      <c r="A445" s="18"/>
      <c r="B445" s="86" t="s">
        <v>92</v>
      </c>
      <c r="F445" s="84"/>
      <c r="G445" s="119">
        <v>34500</v>
      </c>
      <c r="H445" s="20"/>
      <c r="I445" s="202">
        <f>+[2]Hoja1!$N$178+[2]Hoja1!$N$186+[2]Hoja1!$N$189+[2]Hoja1!$N$194+[2]Hoja1!$N$202+[2]Hoja1!$N$207</f>
        <v>13798.76</v>
      </c>
      <c r="J445" s="20"/>
      <c r="K445" s="20"/>
      <c r="L445" s="119"/>
      <c r="M445" s="108"/>
      <c r="N445" s="20"/>
      <c r="O445" s="20">
        <f t="shared" si="140"/>
        <v>22077.519999999997</v>
      </c>
      <c r="P445" s="20"/>
      <c r="Q445" s="20"/>
      <c r="R445" s="20">
        <f t="shared" si="141"/>
        <v>0</v>
      </c>
      <c r="S445" s="20"/>
      <c r="T445" s="152">
        <f t="shared" si="142"/>
        <v>0</v>
      </c>
      <c r="U445" s="120">
        <f t="shared" si="143"/>
        <v>22077.519999999997</v>
      </c>
      <c r="V445" s="120">
        <f t="shared" si="144"/>
        <v>0</v>
      </c>
      <c r="W445" s="121">
        <f t="shared" si="145"/>
        <v>0</v>
      </c>
      <c r="X445" s="121">
        <f t="shared" si="146"/>
        <v>0</v>
      </c>
      <c r="Y445" s="206">
        <f t="shared" si="147"/>
        <v>0</v>
      </c>
      <c r="Z445" s="206">
        <f t="shared" si="148"/>
        <v>0</v>
      </c>
    </row>
    <row r="446" spans="1:26" ht="15.75" thickBot="1">
      <c r="A446" s="18"/>
      <c r="B446" s="292" t="s">
        <v>22</v>
      </c>
      <c r="C446" s="293"/>
      <c r="D446" s="293"/>
      <c r="E446" s="293"/>
      <c r="F446" s="294"/>
      <c r="G446" s="147">
        <f>+G424+G442+G439</f>
        <v>560000</v>
      </c>
      <c r="H446" s="21"/>
      <c r="I446" s="21">
        <f>+I424+I439+I442</f>
        <v>83583</v>
      </c>
      <c r="J446" s="21"/>
      <c r="K446" s="21"/>
      <c r="L446" s="21">
        <f>+L424+L439+L442</f>
        <v>21824.2</v>
      </c>
      <c r="M446" s="21"/>
      <c r="N446" s="21"/>
      <c r="O446" s="21">
        <f>+O424+O439+O442</f>
        <v>217915</v>
      </c>
      <c r="P446" s="21"/>
      <c r="Q446" s="21"/>
      <c r="R446" s="21">
        <f>+R424+R439+R442</f>
        <v>117318.67000000001</v>
      </c>
      <c r="S446" s="22"/>
      <c r="T446" s="153"/>
      <c r="U446" s="25"/>
    </row>
    <row r="447" spans="1:26" ht="15.75" thickBot="1">
      <c r="A447" s="18"/>
      <c r="C447" s="23"/>
      <c r="H447" s="24"/>
      <c r="K447" s="24"/>
      <c r="M447" s="24"/>
      <c r="T447" s="24"/>
    </row>
    <row r="448" spans="1:26" ht="15.75" thickBot="1">
      <c r="A448" s="18"/>
      <c r="B448" s="295" t="s">
        <v>31</v>
      </c>
      <c r="C448" s="296"/>
      <c r="D448" s="296"/>
      <c r="E448" s="296"/>
      <c r="F448" s="296"/>
      <c r="G448" s="296"/>
      <c r="H448" s="296"/>
      <c r="I448" s="296"/>
      <c r="J448" s="296"/>
      <c r="K448" s="296"/>
      <c r="L448" s="296"/>
      <c r="M448" s="296"/>
      <c r="N448" s="296"/>
      <c r="O448" s="296"/>
      <c r="P448" s="296"/>
      <c r="Q448" s="296"/>
      <c r="R448" s="296"/>
      <c r="S448" s="296"/>
      <c r="T448" s="297"/>
    </row>
    <row r="449" spans="1:20" ht="15.75" thickBot="1">
      <c r="A449" s="18"/>
      <c r="B449" s="298"/>
      <c r="C449" s="299"/>
      <c r="D449" s="301" t="s">
        <v>16</v>
      </c>
      <c r="E449" s="302"/>
      <c r="F449" s="302"/>
      <c r="G449" s="302"/>
      <c r="H449" s="303"/>
      <c r="I449" s="301" t="s">
        <v>32</v>
      </c>
      <c r="J449" s="302"/>
      <c r="K449" s="302"/>
      <c r="L449" s="302"/>
      <c r="M449" s="302"/>
      <c r="N449" s="303"/>
      <c r="O449" s="301" t="s">
        <v>18</v>
      </c>
      <c r="P449" s="302"/>
      <c r="Q449" s="302"/>
      <c r="R449" s="302"/>
      <c r="S449" s="302"/>
      <c r="T449" s="26"/>
    </row>
    <row r="450" spans="1:20" ht="15.75" thickBot="1">
      <c r="B450" s="258"/>
      <c r="C450" s="300"/>
      <c r="D450" s="304" t="s">
        <v>27</v>
      </c>
      <c r="E450" s="305"/>
      <c r="F450" s="305" t="s">
        <v>28</v>
      </c>
      <c r="G450" s="305"/>
      <c r="H450" s="188"/>
      <c r="I450" s="304" t="s">
        <v>27</v>
      </c>
      <c r="J450" s="305"/>
      <c r="K450" s="305" t="s">
        <v>28</v>
      </c>
      <c r="L450" s="305"/>
      <c r="M450" s="306" t="s">
        <v>29</v>
      </c>
      <c r="N450" s="307"/>
      <c r="O450" s="304" t="s">
        <v>27</v>
      </c>
      <c r="P450" s="305"/>
      <c r="Q450" s="305" t="s">
        <v>28</v>
      </c>
      <c r="R450" s="305"/>
      <c r="S450" s="306" t="s">
        <v>29</v>
      </c>
      <c r="T450" s="307"/>
    </row>
    <row r="451" spans="1:20">
      <c r="B451" s="273" t="s">
        <v>33</v>
      </c>
      <c r="C451" s="274"/>
      <c r="D451" s="275"/>
      <c r="E451" s="276"/>
      <c r="F451" s="277">
        <f>+G424</f>
        <v>272871</v>
      </c>
      <c r="G451" s="277"/>
      <c r="H451" s="184"/>
      <c r="I451" s="275"/>
      <c r="J451" s="276"/>
      <c r="K451" s="276">
        <f>+L424</f>
        <v>2391.96</v>
      </c>
      <c r="L451" s="276"/>
      <c r="M451" s="276"/>
      <c r="N451" s="278"/>
      <c r="O451" s="275"/>
      <c r="P451" s="276"/>
      <c r="Q451" s="279">
        <f>+R424</f>
        <v>25817.480000000003</v>
      </c>
      <c r="R451" s="279"/>
      <c r="S451" s="276"/>
      <c r="T451" s="278"/>
    </row>
    <row r="452" spans="1:20" ht="15" customHeight="1" thickBot="1">
      <c r="B452" s="280" t="s">
        <v>34</v>
      </c>
      <c r="C452" s="281"/>
      <c r="D452" s="239"/>
      <c r="E452" s="237"/>
      <c r="F452" s="237">
        <f>+G442</f>
        <v>287129</v>
      </c>
      <c r="G452" s="237"/>
      <c r="H452" s="185"/>
      <c r="I452" s="239"/>
      <c r="J452" s="237"/>
      <c r="K452" s="237">
        <f>+L442</f>
        <v>19432.240000000002</v>
      </c>
      <c r="L452" s="237"/>
      <c r="M452" s="237"/>
      <c r="N452" s="238"/>
      <c r="O452" s="239"/>
      <c r="P452" s="237"/>
      <c r="Q452" s="237">
        <f>+R442</f>
        <v>91501.19</v>
      </c>
      <c r="R452" s="237"/>
      <c r="S452" s="237"/>
      <c r="T452" s="238"/>
    </row>
    <row r="453" spans="1:20" ht="15.75" customHeight="1" thickBot="1">
      <c r="B453" s="27" t="s">
        <v>22</v>
      </c>
      <c r="C453" s="28"/>
      <c r="D453" s="240"/>
      <c r="E453" s="241"/>
      <c r="F453" s="242">
        <f>SUM(F451:G452)</f>
        <v>560000</v>
      </c>
      <c r="G453" s="242"/>
      <c r="H453" s="189"/>
      <c r="I453" s="240"/>
      <c r="J453" s="241"/>
      <c r="K453" s="241">
        <f>SUM(K451:L452)</f>
        <v>21824.2</v>
      </c>
      <c r="L453" s="241"/>
      <c r="M453" s="241"/>
      <c r="N453" s="243"/>
      <c r="O453" s="240"/>
      <c r="P453" s="241"/>
      <c r="Q453" s="242">
        <f>SUM(Q451:R452)</f>
        <v>117318.67000000001</v>
      </c>
      <c r="R453" s="242"/>
      <c r="S453" s="241"/>
      <c r="T453" s="243"/>
    </row>
    <row r="454" spans="1:20">
      <c r="A454" s="18"/>
      <c r="B454" s="49"/>
      <c r="C454" s="49"/>
      <c r="D454" s="49"/>
      <c r="E454" s="49"/>
      <c r="F454" s="47"/>
      <c r="G454" s="47"/>
      <c r="H454" s="46"/>
      <c r="I454" s="47"/>
      <c r="J454" s="47"/>
      <c r="K454" s="47"/>
      <c r="L454" s="46"/>
      <c r="M454" s="47"/>
      <c r="N454" s="46"/>
      <c r="O454" s="46"/>
      <c r="P454" s="47"/>
      <c r="Q454" s="18"/>
      <c r="R454" s="18"/>
      <c r="S454" s="18"/>
      <c r="T454" s="18"/>
    </row>
    <row r="455" spans="1:20" ht="15.75" thickBot="1">
      <c r="A455" s="18"/>
      <c r="B455" s="49"/>
      <c r="C455" s="49"/>
      <c r="D455" s="49"/>
      <c r="E455" s="49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18"/>
      <c r="R455" s="18"/>
      <c r="S455" s="18"/>
      <c r="T455" s="18"/>
    </row>
    <row r="456" spans="1:20" ht="15.75" thickBot="1">
      <c r="A456" s="18"/>
      <c r="B456" s="256" t="s">
        <v>35</v>
      </c>
      <c r="C456" s="257"/>
      <c r="D456" s="257"/>
      <c r="E456" s="258"/>
      <c r="F456" s="252"/>
      <c r="G456" s="252"/>
      <c r="H456" s="252"/>
      <c r="I456" s="252"/>
      <c r="J456" s="252"/>
      <c r="K456" s="252"/>
      <c r="L456" s="252"/>
      <c r="M456" s="252"/>
      <c r="N456" s="252"/>
      <c r="O456" s="252"/>
      <c r="P456" s="252"/>
      <c r="Q456" s="252"/>
      <c r="R456" s="252"/>
      <c r="S456" s="252"/>
      <c r="T456" s="252"/>
    </row>
    <row r="457" spans="1:20" ht="15.75" customHeight="1">
      <c r="A457" s="18"/>
      <c r="B457" s="259"/>
      <c r="C457" s="260"/>
      <c r="D457" s="260"/>
      <c r="E457" s="260"/>
      <c r="F457" s="260"/>
      <c r="G457" s="260"/>
      <c r="H457" s="260"/>
      <c r="I457" s="260"/>
      <c r="J457" s="260"/>
      <c r="K457" s="260"/>
      <c r="L457" s="260"/>
      <c r="M457" s="260"/>
      <c r="N457" s="260"/>
      <c r="O457" s="260"/>
      <c r="P457" s="260"/>
      <c r="Q457" s="260"/>
      <c r="R457" s="260"/>
      <c r="S457" s="260"/>
      <c r="T457" s="261"/>
    </row>
    <row r="458" spans="1:20">
      <c r="A458" s="18"/>
      <c r="B458" s="262"/>
      <c r="C458" s="263"/>
      <c r="D458" s="263"/>
      <c r="E458" s="263"/>
      <c r="F458" s="263"/>
      <c r="G458" s="263"/>
      <c r="H458" s="263"/>
      <c r="I458" s="263"/>
      <c r="J458" s="263"/>
      <c r="K458" s="263"/>
      <c r="L458" s="263"/>
      <c r="M458" s="263"/>
      <c r="N458" s="263"/>
      <c r="O458" s="263"/>
      <c r="P458" s="263"/>
      <c r="Q458" s="263"/>
      <c r="R458" s="263"/>
      <c r="S458" s="263"/>
      <c r="T458" s="264"/>
    </row>
    <row r="459" spans="1:20" ht="15.75" customHeight="1">
      <c r="A459" s="18"/>
      <c r="B459" s="262"/>
      <c r="C459" s="263"/>
      <c r="D459" s="263"/>
      <c r="E459" s="263"/>
      <c r="F459" s="263"/>
      <c r="G459" s="263"/>
      <c r="H459" s="263"/>
      <c r="I459" s="263"/>
      <c r="J459" s="263"/>
      <c r="K459" s="263"/>
      <c r="L459" s="263"/>
      <c r="M459" s="263"/>
      <c r="N459" s="263"/>
      <c r="O459" s="263"/>
      <c r="P459" s="263"/>
      <c r="Q459" s="263"/>
      <c r="R459" s="263"/>
      <c r="S459" s="263"/>
      <c r="T459" s="264"/>
    </row>
    <row r="460" spans="1:20" ht="16.5" customHeight="1">
      <c r="A460" s="18"/>
      <c r="B460" s="262"/>
      <c r="C460" s="263"/>
      <c r="D460" s="263"/>
      <c r="E460" s="263"/>
      <c r="F460" s="263"/>
      <c r="G460" s="263"/>
      <c r="H460" s="263"/>
      <c r="I460" s="263"/>
      <c r="J460" s="263"/>
      <c r="K460" s="263"/>
      <c r="L460" s="263"/>
      <c r="M460" s="263"/>
      <c r="N460" s="263"/>
      <c r="O460" s="263"/>
      <c r="P460" s="263"/>
      <c r="Q460" s="263"/>
      <c r="R460" s="263"/>
      <c r="S460" s="263"/>
      <c r="T460" s="264"/>
    </row>
    <row r="461" spans="1:20" ht="15.75" customHeight="1">
      <c r="A461" s="18"/>
      <c r="B461" s="262"/>
      <c r="C461" s="263"/>
      <c r="D461" s="263"/>
      <c r="E461" s="263"/>
      <c r="F461" s="263"/>
      <c r="G461" s="263"/>
      <c r="H461" s="263"/>
      <c r="I461" s="263"/>
      <c r="J461" s="263"/>
      <c r="K461" s="263"/>
      <c r="L461" s="263"/>
      <c r="M461" s="263"/>
      <c r="N461" s="263"/>
      <c r="O461" s="263"/>
      <c r="P461" s="263"/>
      <c r="Q461" s="263"/>
      <c r="R461" s="263"/>
      <c r="S461" s="263"/>
      <c r="T461" s="264"/>
    </row>
    <row r="462" spans="1:20" ht="15.75" customHeight="1">
      <c r="A462" s="18"/>
      <c r="B462" s="262"/>
      <c r="C462" s="263"/>
      <c r="D462" s="263"/>
      <c r="E462" s="263"/>
      <c r="F462" s="263"/>
      <c r="G462" s="263"/>
      <c r="H462" s="263"/>
      <c r="I462" s="263"/>
      <c r="J462" s="263"/>
      <c r="K462" s="263"/>
      <c r="L462" s="263"/>
      <c r="M462" s="263"/>
      <c r="N462" s="263"/>
      <c r="O462" s="263"/>
      <c r="P462" s="263"/>
      <c r="Q462" s="263"/>
      <c r="R462" s="263"/>
      <c r="S462" s="263"/>
      <c r="T462" s="264"/>
    </row>
    <row r="463" spans="1:20" ht="15" customHeight="1" thickBot="1">
      <c r="B463" s="265"/>
      <c r="C463" s="266"/>
      <c r="D463" s="266"/>
      <c r="E463" s="266"/>
      <c r="F463" s="266"/>
      <c r="G463" s="266"/>
      <c r="H463" s="266"/>
      <c r="I463" s="266"/>
      <c r="J463" s="266"/>
      <c r="K463" s="266"/>
      <c r="L463" s="266"/>
      <c r="M463" s="266"/>
      <c r="N463" s="266"/>
      <c r="O463" s="266"/>
      <c r="P463" s="266"/>
      <c r="Q463" s="266"/>
      <c r="R463" s="266"/>
      <c r="S463" s="266"/>
      <c r="T463" s="267"/>
    </row>
    <row r="464" spans="1:20" ht="15.75" customHeight="1">
      <c r="B464" s="18"/>
    </row>
    <row r="465" spans="1:20" ht="15.75" customHeight="1">
      <c r="H465" s="31"/>
      <c r="N465" s="31"/>
      <c r="P465" s="31"/>
    </row>
    <row r="466" spans="1:20">
      <c r="B466" s="32"/>
      <c r="C466" s="32"/>
      <c r="D466" s="32"/>
      <c r="E466" s="32"/>
      <c r="F466" s="32"/>
      <c r="H466" s="32"/>
      <c r="I466" s="248" t="s">
        <v>36</v>
      </c>
      <c r="J466" s="248"/>
      <c r="K466" s="248"/>
      <c r="L466" s="248"/>
      <c r="M466" s="248"/>
      <c r="N466" s="248"/>
      <c r="Q466" s="248" t="s">
        <v>37</v>
      </c>
      <c r="R466" s="248"/>
      <c r="S466" s="248"/>
      <c r="T466" s="248"/>
    </row>
    <row r="467" spans="1:20">
      <c r="B467" s="268" t="s">
        <v>38</v>
      </c>
      <c r="C467" s="268"/>
      <c r="D467" s="268"/>
      <c r="E467" s="268"/>
      <c r="F467" s="268"/>
      <c r="G467" s="268"/>
      <c r="H467" s="33"/>
      <c r="I467" s="269"/>
      <c r="J467" s="269"/>
      <c r="K467" s="269"/>
      <c r="L467" s="269"/>
      <c r="M467" s="269"/>
      <c r="N467" s="269"/>
      <c r="O467" s="33"/>
      <c r="P467" s="33"/>
      <c r="Q467" s="271" t="s">
        <v>1</v>
      </c>
      <c r="R467" s="271"/>
      <c r="S467" s="271"/>
      <c r="T467" s="271"/>
    </row>
    <row r="468" spans="1:20">
      <c r="B468" s="268"/>
      <c r="C468" s="268"/>
      <c r="D468" s="268"/>
      <c r="E468" s="268"/>
      <c r="F468" s="268"/>
      <c r="G468" s="268"/>
      <c r="H468" s="80"/>
      <c r="I468" s="269"/>
      <c r="J468" s="269"/>
      <c r="K468" s="269"/>
      <c r="L468" s="269"/>
      <c r="M468" s="269"/>
      <c r="N468" s="269"/>
      <c r="O468" s="80"/>
      <c r="P468" s="80"/>
      <c r="Q468" s="271"/>
      <c r="R468" s="271"/>
      <c r="S468" s="271"/>
      <c r="T468" s="271"/>
    </row>
    <row r="469" spans="1:20">
      <c r="B469" s="268"/>
      <c r="C469" s="268"/>
      <c r="D469" s="268"/>
      <c r="E469" s="268"/>
      <c r="F469" s="268"/>
      <c r="G469" s="268"/>
      <c r="H469" s="80"/>
      <c r="I469" s="269"/>
      <c r="J469" s="269"/>
      <c r="K469" s="269"/>
      <c r="L469" s="269"/>
      <c r="M469" s="269"/>
      <c r="N469" s="269"/>
      <c r="O469" s="80"/>
      <c r="P469" s="80"/>
      <c r="Q469" s="271"/>
      <c r="R469" s="271"/>
      <c r="S469" s="271"/>
      <c r="T469" s="271"/>
    </row>
    <row r="470" spans="1:20" ht="15.75" customHeight="1">
      <c r="B470" s="268"/>
      <c r="C470" s="268"/>
      <c r="D470" s="268"/>
      <c r="E470" s="268"/>
      <c r="F470" s="268"/>
      <c r="G470" s="268"/>
      <c r="H470" s="80"/>
      <c r="I470" s="269"/>
      <c r="J470" s="269"/>
      <c r="K470" s="269"/>
      <c r="L470" s="269"/>
      <c r="M470" s="269"/>
      <c r="N470" s="269"/>
      <c r="O470" s="80"/>
      <c r="P470" s="80"/>
      <c r="Q470" s="271"/>
      <c r="R470" s="271"/>
      <c r="S470" s="271"/>
      <c r="T470" s="271"/>
    </row>
    <row r="471" spans="1:20" ht="15.75" thickBot="1">
      <c r="A471" s="18"/>
      <c r="B471" s="272"/>
      <c r="C471" s="272"/>
      <c r="D471" s="272"/>
      <c r="E471" s="272"/>
      <c r="F471" s="272"/>
      <c r="G471" s="272"/>
      <c r="I471" s="270"/>
      <c r="J471" s="270"/>
      <c r="K471" s="270"/>
      <c r="L471" s="270"/>
      <c r="M471" s="270"/>
      <c r="N471" s="270"/>
      <c r="Q471" s="252"/>
      <c r="R471" s="252"/>
      <c r="S471" s="252"/>
      <c r="T471" s="252"/>
    </row>
    <row r="472" spans="1:20">
      <c r="B472" s="244" t="s">
        <v>66</v>
      </c>
      <c r="C472" s="244"/>
      <c r="D472" s="244"/>
      <c r="E472" s="244"/>
      <c r="F472" s="244"/>
      <c r="G472" s="244"/>
      <c r="I472" s="244" t="s">
        <v>56</v>
      </c>
      <c r="J472" s="244"/>
      <c r="K472" s="244"/>
      <c r="L472" s="244"/>
      <c r="M472" s="244"/>
      <c r="N472" s="244"/>
      <c r="Q472" s="245" t="s">
        <v>87</v>
      </c>
      <c r="R472" s="245"/>
      <c r="S472" s="245"/>
      <c r="T472" s="245"/>
    </row>
    <row r="473" spans="1:20">
      <c r="B473" s="246" t="s">
        <v>57</v>
      </c>
      <c r="C473" s="246"/>
      <c r="D473" s="246"/>
      <c r="E473" s="246"/>
      <c r="F473" s="246"/>
      <c r="G473" s="246"/>
      <c r="I473" s="247" t="s">
        <v>58</v>
      </c>
      <c r="J473" s="247"/>
      <c r="K473" s="247"/>
      <c r="L473" s="247"/>
      <c r="M473" s="247"/>
      <c r="N473" s="247"/>
      <c r="O473" s="81"/>
      <c r="P473" s="81"/>
      <c r="Q473" s="247" t="s">
        <v>59</v>
      </c>
      <c r="R473" s="247"/>
      <c r="S473" s="247"/>
      <c r="T473" s="247"/>
    </row>
    <row r="475" spans="1:20" ht="15.75" customHeight="1">
      <c r="I475" s="248" t="s">
        <v>40</v>
      </c>
      <c r="J475" s="248"/>
      <c r="K475" s="248"/>
      <c r="L475" s="248"/>
      <c r="M475" s="248"/>
      <c r="N475" s="248"/>
    </row>
    <row r="476" spans="1:20">
      <c r="B476" s="249" t="s">
        <v>120</v>
      </c>
      <c r="C476" s="250"/>
      <c r="D476" s="250"/>
      <c r="E476" s="250"/>
      <c r="F476" s="250"/>
      <c r="G476" s="250"/>
      <c r="I476" s="251" t="s">
        <v>39</v>
      </c>
      <c r="J476" s="251"/>
      <c r="K476" s="251"/>
      <c r="L476" s="251"/>
      <c r="M476" s="251"/>
      <c r="N476" s="251"/>
      <c r="Q476" s="251" t="s">
        <v>41</v>
      </c>
      <c r="R476" s="251"/>
      <c r="S476" s="251"/>
      <c r="T476" s="251"/>
    </row>
    <row r="477" spans="1:20">
      <c r="B477" s="246"/>
      <c r="C477" s="246"/>
      <c r="D477" s="246"/>
      <c r="E477" s="246"/>
      <c r="F477" s="246"/>
      <c r="G477" s="246"/>
      <c r="I477" s="251"/>
      <c r="J477" s="251"/>
      <c r="K477" s="251"/>
      <c r="L477" s="251"/>
      <c r="M477" s="251"/>
      <c r="N477" s="251"/>
      <c r="Q477" s="246"/>
      <c r="R477" s="246"/>
      <c r="S477" s="246"/>
      <c r="T477" s="246"/>
    </row>
    <row r="478" spans="1:20">
      <c r="B478" s="246"/>
      <c r="C478" s="246"/>
      <c r="D478" s="246"/>
      <c r="E478" s="246"/>
      <c r="F478" s="246"/>
      <c r="G478" s="246"/>
      <c r="I478" s="251"/>
      <c r="J478" s="251"/>
      <c r="K478" s="251"/>
      <c r="L478" s="251"/>
      <c r="M478" s="251"/>
      <c r="N478" s="251"/>
      <c r="Q478" s="246"/>
      <c r="R478" s="246"/>
      <c r="S478" s="246"/>
      <c r="T478" s="246"/>
    </row>
    <row r="479" spans="1:20">
      <c r="B479" s="246"/>
      <c r="C479" s="246"/>
      <c r="D479" s="246"/>
      <c r="E479" s="246"/>
      <c r="F479" s="246"/>
      <c r="G479" s="246"/>
      <c r="I479" s="251"/>
      <c r="J479" s="251"/>
      <c r="K479" s="251"/>
      <c r="L479" s="251"/>
      <c r="M479" s="251"/>
      <c r="N479" s="251"/>
      <c r="Q479" s="246"/>
      <c r="R479" s="246"/>
      <c r="S479" s="246"/>
      <c r="T479" s="246"/>
    </row>
    <row r="480" spans="1:20" ht="15.75" thickBot="1">
      <c r="B480" s="252"/>
      <c r="C480" s="252"/>
      <c r="D480" s="252"/>
      <c r="E480" s="252"/>
      <c r="F480" s="252"/>
      <c r="G480" s="252"/>
      <c r="H480" s="34"/>
      <c r="I480" s="253"/>
      <c r="J480" s="253"/>
      <c r="K480" s="253"/>
      <c r="L480" s="253"/>
      <c r="M480" s="253"/>
      <c r="N480" s="253"/>
      <c r="O480" s="34"/>
      <c r="P480" s="34"/>
      <c r="Q480" s="252"/>
      <c r="R480" s="252"/>
      <c r="S480" s="252"/>
      <c r="T480" s="252"/>
    </row>
    <row r="481" spans="2:20">
      <c r="B481" s="244" t="s">
        <v>60</v>
      </c>
      <c r="C481" s="244"/>
      <c r="D481" s="244"/>
      <c r="E481" s="244"/>
      <c r="F481" s="244"/>
      <c r="G481" s="244"/>
      <c r="H481" s="82"/>
      <c r="I481" s="244" t="s">
        <v>61</v>
      </c>
      <c r="J481" s="244"/>
      <c r="K481" s="244"/>
      <c r="L481" s="244"/>
      <c r="M481" s="244"/>
      <c r="N481" s="244"/>
      <c r="O481" s="34"/>
      <c r="P481" s="34"/>
      <c r="Q481" s="244" t="s">
        <v>62</v>
      </c>
      <c r="R481" s="244"/>
      <c r="S481" s="244"/>
      <c r="T481" s="244"/>
    </row>
    <row r="482" spans="2:20" ht="28.5" customHeight="1">
      <c r="B482" s="254" t="s">
        <v>63</v>
      </c>
      <c r="C482" s="254"/>
      <c r="D482" s="254"/>
      <c r="E482" s="254"/>
      <c r="F482" s="254"/>
      <c r="G482" s="254"/>
      <c r="I482" s="255" t="s">
        <v>64</v>
      </c>
      <c r="J482" s="255"/>
      <c r="K482" s="255"/>
      <c r="L482" s="255"/>
      <c r="M482" s="255"/>
      <c r="N482" s="255"/>
      <c r="Q482" s="255" t="s">
        <v>65</v>
      </c>
      <c r="R482" s="255"/>
      <c r="S482" s="255"/>
      <c r="T482" s="255"/>
    </row>
    <row r="483" spans="2:20" ht="15.75" customHeight="1"/>
    <row r="485" spans="2:20" ht="15" customHeight="1"/>
    <row r="486" spans="2:20" ht="15.75" customHeight="1"/>
    <row r="487" spans="2:20" ht="15.75" customHeight="1"/>
    <row r="488" spans="2:20" ht="15.75" customHeight="1"/>
    <row r="489" spans="2:20">
      <c r="F489" s="1"/>
      <c r="G489" s="1"/>
      <c r="H489" s="1"/>
      <c r="I489" s="1"/>
      <c r="J489" s="1"/>
      <c r="K489" s="1"/>
      <c r="L489" s="1"/>
      <c r="M489" s="1"/>
      <c r="N489" s="1"/>
    </row>
    <row r="490" spans="2:20" ht="25.5">
      <c r="B490" s="385" t="s">
        <v>0</v>
      </c>
      <c r="C490" s="385"/>
      <c r="D490" s="385"/>
      <c r="E490" s="385"/>
      <c r="F490" s="385"/>
      <c r="G490" s="385"/>
      <c r="H490" s="385"/>
      <c r="I490" s="385"/>
      <c r="J490" s="385"/>
      <c r="K490" s="385"/>
      <c r="L490" s="385"/>
      <c r="M490" s="385"/>
      <c r="N490" s="385"/>
      <c r="O490" s="385"/>
      <c r="P490" s="385"/>
      <c r="Q490" s="385"/>
      <c r="R490" s="385"/>
      <c r="S490" s="385"/>
      <c r="T490" s="385"/>
    </row>
    <row r="491" spans="2:20">
      <c r="F491" t="s">
        <v>1</v>
      </c>
    </row>
    <row r="492" spans="2:20" ht="21.75">
      <c r="B492" s="2"/>
      <c r="C492" s="2"/>
      <c r="D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2:20" ht="15.75" thickBo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2:20" ht="15.75" customHeight="1" thickBot="1">
      <c r="B494" s="386" t="s">
        <v>2</v>
      </c>
      <c r="C494" s="387"/>
      <c r="D494" s="387"/>
      <c r="E494" s="387"/>
      <c r="F494" s="388"/>
      <c r="G494" s="389" t="s">
        <v>138</v>
      </c>
      <c r="H494" s="390"/>
      <c r="I494" s="390"/>
      <c r="J494" s="390"/>
      <c r="K494" s="390"/>
      <c r="L494" s="390"/>
      <c r="M494" s="390"/>
      <c r="N494" s="390"/>
      <c r="O494" s="390"/>
      <c r="P494" s="390"/>
      <c r="Q494" s="390"/>
      <c r="R494" s="390"/>
      <c r="S494" s="390"/>
      <c r="T494" s="391"/>
    </row>
    <row r="495" spans="2:20" ht="15.75" thickBot="1">
      <c r="B495" s="392" t="s">
        <v>3</v>
      </c>
      <c r="C495" s="393"/>
      <c r="D495" s="393"/>
      <c r="E495" s="393"/>
      <c r="F495" s="394"/>
      <c r="G495" s="395" t="s">
        <v>67</v>
      </c>
      <c r="H495" s="390"/>
      <c r="I495" s="390"/>
      <c r="J495" s="390"/>
      <c r="K495" s="390"/>
      <c r="L495" s="390"/>
      <c r="M495" s="390"/>
      <c r="N495" s="390"/>
      <c r="O495" s="390"/>
      <c r="P495" s="390"/>
      <c r="Q495" s="390"/>
      <c r="R495" s="390"/>
      <c r="S495" s="390"/>
      <c r="T495" s="391"/>
    </row>
    <row r="496" spans="2:20" ht="15.75" thickBot="1">
      <c r="B496" s="392" t="s">
        <v>4</v>
      </c>
      <c r="C496" s="393"/>
      <c r="D496" s="393"/>
      <c r="E496" s="393"/>
      <c r="F496" s="394"/>
      <c r="G496" s="359" t="s">
        <v>42</v>
      </c>
      <c r="H496" s="360"/>
      <c r="I496" s="360"/>
      <c r="J496" s="360"/>
      <c r="K496" s="360"/>
      <c r="L496" s="360"/>
      <c r="M496" s="360"/>
      <c r="N496" s="360"/>
      <c r="O496" s="360"/>
      <c r="P496" s="360"/>
      <c r="Q496" s="360"/>
      <c r="R496" s="360"/>
      <c r="S496" s="360"/>
      <c r="T496" s="361"/>
    </row>
    <row r="497" spans="2:26" ht="15.75" thickBot="1">
      <c r="B497" s="292" t="s">
        <v>5</v>
      </c>
      <c r="C497" s="357"/>
      <c r="D497" s="357"/>
      <c r="E497" s="357"/>
      <c r="F497" s="358"/>
      <c r="G497" s="396" t="s">
        <v>83</v>
      </c>
      <c r="H497" s="397"/>
      <c r="I497" s="397"/>
      <c r="J497" s="397"/>
      <c r="K497" s="397"/>
      <c r="L497" s="397"/>
      <c r="M497" s="397"/>
      <c r="N497" s="397"/>
      <c r="O497" s="397"/>
      <c r="P497" s="397"/>
      <c r="Q497" s="397"/>
      <c r="R497" s="397"/>
      <c r="S497" s="397"/>
      <c r="T497" s="398"/>
    </row>
    <row r="498" spans="2:26" ht="15.75" thickBot="1">
      <c r="B498" s="399" t="s">
        <v>6</v>
      </c>
      <c r="C498" s="400"/>
      <c r="D498" s="400"/>
      <c r="E498" s="400"/>
      <c r="F498" s="401"/>
      <c r="G498" s="129" t="s">
        <v>7</v>
      </c>
      <c r="H498" s="402"/>
      <c r="I498" s="403"/>
      <c r="J498" s="403"/>
      <c r="K498" s="404"/>
      <c r="L498" s="131" t="s">
        <v>8</v>
      </c>
      <c r="M498" s="402">
        <v>560000</v>
      </c>
      <c r="N498" s="403"/>
      <c r="O498" s="403"/>
      <c r="P498" s="404"/>
      <c r="Q498" s="405" t="s">
        <v>9</v>
      </c>
      <c r="R498" s="405"/>
      <c r="S498" s="402"/>
      <c r="T498" s="404"/>
    </row>
    <row r="499" spans="2:26" ht="15.75" thickBot="1">
      <c r="B499" s="399" t="s">
        <v>10</v>
      </c>
      <c r="C499" s="400"/>
      <c r="D499" s="400"/>
      <c r="E499" s="400"/>
      <c r="F499" s="401"/>
      <c r="G499" s="131" t="s">
        <v>7</v>
      </c>
      <c r="H499" s="402"/>
      <c r="I499" s="403"/>
      <c r="J499" s="403"/>
      <c r="K499" s="404"/>
      <c r="L499" s="131" t="s">
        <v>8</v>
      </c>
      <c r="M499" s="402"/>
      <c r="N499" s="403"/>
      <c r="O499" s="403"/>
      <c r="P499" s="404"/>
      <c r="Q499" s="405"/>
      <c r="R499" s="405"/>
      <c r="S499" s="405"/>
      <c r="T499" s="406"/>
    </row>
    <row r="500" spans="2:26" ht="30" customHeight="1" thickBot="1">
      <c r="B500" s="351" t="s">
        <v>11</v>
      </c>
      <c r="C500" s="352"/>
      <c r="D500" s="352"/>
      <c r="E500" s="352"/>
      <c r="F500" s="353"/>
      <c r="G500" s="354" t="s">
        <v>73</v>
      </c>
      <c r="H500" s="355"/>
      <c r="I500" s="355"/>
      <c r="J500" s="355"/>
      <c r="K500" s="355"/>
      <c r="L500" s="355"/>
      <c r="M500" s="355"/>
      <c r="N500" s="355"/>
      <c r="O500" s="355"/>
      <c r="P500" s="355"/>
      <c r="Q500" s="355"/>
      <c r="R500" s="355"/>
      <c r="S500" s="355"/>
      <c r="T500" s="356"/>
    </row>
    <row r="501" spans="2:26" ht="15.75" thickBot="1">
      <c r="B501" s="292" t="s">
        <v>12</v>
      </c>
      <c r="C501" s="357"/>
      <c r="D501" s="357"/>
      <c r="E501" s="357"/>
      <c r="F501" s="358"/>
      <c r="G501" s="359" t="s">
        <v>80</v>
      </c>
      <c r="H501" s="360"/>
      <c r="I501" s="360"/>
      <c r="J501" s="360"/>
      <c r="K501" s="360"/>
      <c r="L501" s="360"/>
      <c r="M501" s="360"/>
      <c r="N501" s="360"/>
      <c r="O501" s="360"/>
      <c r="P501" s="360"/>
      <c r="Q501" s="360"/>
      <c r="R501" s="360"/>
      <c r="S501" s="360"/>
      <c r="T501" s="361"/>
    </row>
    <row r="502" spans="2:26" ht="15.75" thickBot="1">
      <c r="B502" s="362"/>
      <c r="C502" s="362"/>
      <c r="D502" s="362"/>
      <c r="E502" s="362"/>
      <c r="F502" s="362"/>
      <c r="G502" s="362"/>
      <c r="H502" s="362"/>
      <c r="I502" s="362"/>
      <c r="J502" s="362"/>
      <c r="K502" s="362"/>
      <c r="L502" s="362"/>
      <c r="M502" s="362"/>
      <c r="N502" s="362"/>
      <c r="O502" s="362"/>
      <c r="P502" s="362"/>
      <c r="Q502" s="362"/>
      <c r="R502" s="362"/>
      <c r="S502" s="362"/>
      <c r="T502" s="362"/>
    </row>
    <row r="503" spans="2:26" ht="16.5" thickBot="1">
      <c r="B503" s="328" t="s">
        <v>13</v>
      </c>
      <c r="C503" s="329"/>
      <c r="D503" s="330"/>
      <c r="E503" s="329" t="s">
        <v>14</v>
      </c>
      <c r="F503" s="330"/>
      <c r="G503" s="334" t="s">
        <v>15</v>
      </c>
      <c r="H503" s="335"/>
      <c r="I503" s="335"/>
      <c r="J503" s="335"/>
      <c r="K503" s="335"/>
      <c r="L503" s="335"/>
      <c r="M503" s="335"/>
      <c r="N503" s="335"/>
      <c r="O503" s="335"/>
      <c r="P503" s="335"/>
      <c r="Q503" s="335"/>
      <c r="R503" s="335"/>
      <c r="S503" s="335"/>
      <c r="T503" s="336"/>
    </row>
    <row r="504" spans="2:26" ht="15.75" thickBot="1">
      <c r="B504" s="331"/>
      <c r="C504" s="332"/>
      <c r="D504" s="333"/>
      <c r="E504" s="332"/>
      <c r="F504" s="333"/>
      <c r="G504" s="366" t="s">
        <v>16</v>
      </c>
      <c r="H504" s="301" t="s">
        <v>17</v>
      </c>
      <c r="I504" s="302"/>
      <c r="J504" s="302"/>
      <c r="K504" s="302"/>
      <c r="L504" s="302"/>
      <c r="M504" s="303"/>
      <c r="N504" s="369" t="s">
        <v>18</v>
      </c>
      <c r="O504" s="370"/>
      <c r="P504" s="370"/>
      <c r="Q504" s="370"/>
      <c r="R504" s="370"/>
      <c r="S504" s="370"/>
      <c r="T504" s="371"/>
    </row>
    <row r="505" spans="2:26">
      <c r="B505" s="331"/>
      <c r="C505" s="332"/>
      <c r="D505" s="333"/>
      <c r="E505" s="332"/>
      <c r="F505" s="333"/>
      <c r="G505" s="367"/>
      <c r="H505" s="366" t="s">
        <v>19</v>
      </c>
      <c r="I505" s="372"/>
      <c r="J505" s="372"/>
      <c r="K505" s="366" t="s">
        <v>20</v>
      </c>
      <c r="L505" s="372"/>
      <c r="M505" s="374"/>
      <c r="N505" s="376" t="s">
        <v>19</v>
      </c>
      <c r="O505" s="377"/>
      <c r="P505" s="377"/>
      <c r="Q505" s="366" t="s">
        <v>20</v>
      </c>
      <c r="R505" s="372"/>
      <c r="S505" s="372"/>
      <c r="T505" s="345" t="s">
        <v>21</v>
      </c>
      <c r="U505" s="229" t="s">
        <v>121</v>
      </c>
      <c r="V505" s="230"/>
      <c r="W505" s="229" t="s">
        <v>122</v>
      </c>
      <c r="X505" s="230"/>
      <c r="Y505" s="229" t="s">
        <v>123</v>
      </c>
      <c r="Z505" s="230"/>
    </row>
    <row r="506" spans="2:26" ht="25.5" customHeight="1" thickBot="1">
      <c r="B506" s="363"/>
      <c r="C506" s="364"/>
      <c r="D506" s="365"/>
      <c r="E506" s="332"/>
      <c r="F506" s="333"/>
      <c r="G506" s="368"/>
      <c r="H506" s="368"/>
      <c r="I506" s="373"/>
      <c r="J506" s="373"/>
      <c r="K506" s="368"/>
      <c r="L506" s="373"/>
      <c r="M506" s="375"/>
      <c r="N506" s="368"/>
      <c r="O506" s="373"/>
      <c r="P506" s="373"/>
      <c r="Q506" s="368"/>
      <c r="R506" s="373"/>
      <c r="S506" s="373"/>
      <c r="T506" s="346"/>
      <c r="U506" s="231"/>
      <c r="V506" s="232"/>
      <c r="W506" s="231"/>
      <c r="X506" s="232"/>
      <c r="Y506" s="231"/>
      <c r="Z506" s="232"/>
    </row>
    <row r="507" spans="2:26">
      <c r="B507" s="378" t="s">
        <v>43</v>
      </c>
      <c r="C507" s="379"/>
      <c r="D507" s="380"/>
      <c r="E507" s="381"/>
      <c r="F507" s="382"/>
      <c r="G507" s="140"/>
      <c r="H507" s="384"/>
      <c r="I507" s="383"/>
      <c r="J507" s="382"/>
      <c r="K507" s="381"/>
      <c r="L507" s="383"/>
      <c r="M507" s="383"/>
      <c r="N507" s="384"/>
      <c r="O507" s="383"/>
      <c r="P507" s="383"/>
      <c r="Q507" s="384"/>
      <c r="R507" s="383"/>
      <c r="S507" s="382"/>
      <c r="T507" s="225"/>
      <c r="U507" s="204"/>
      <c r="V507" s="204"/>
      <c r="W507" s="204"/>
      <c r="X507" s="204"/>
      <c r="Y507" s="204"/>
      <c r="Z507" s="204"/>
    </row>
    <row r="508" spans="2:26">
      <c r="B508" s="319" t="s">
        <v>44</v>
      </c>
      <c r="C508" s="320"/>
      <c r="D508" s="321"/>
      <c r="E508" s="311" t="s">
        <v>47</v>
      </c>
      <c r="F508" s="322"/>
      <c r="G508" s="141">
        <v>948</v>
      </c>
      <c r="H508" s="317">
        <v>200</v>
      </c>
      <c r="I508" s="318"/>
      <c r="J508" s="416"/>
      <c r="K508" s="313">
        <v>200</v>
      </c>
      <c r="L508" s="313"/>
      <c r="M508" s="316"/>
      <c r="N508" s="317">
        <f>+H508+N412</f>
        <v>518</v>
      </c>
      <c r="O508" s="318"/>
      <c r="P508" s="318"/>
      <c r="Q508" s="348">
        <v>518</v>
      </c>
      <c r="R508" s="349"/>
      <c r="S508" s="429"/>
      <c r="T508" s="226">
        <f>+Q508/G508</f>
        <v>0.54641350210970463</v>
      </c>
      <c r="U508" s="205">
        <f>+H508+N412</f>
        <v>518</v>
      </c>
      <c r="V508" s="205">
        <f>+N508-U508</f>
        <v>0</v>
      </c>
      <c r="W508" s="205">
        <f>+K508+Q412</f>
        <v>518</v>
      </c>
      <c r="X508" s="205">
        <f>+Q508-W508</f>
        <v>0</v>
      </c>
      <c r="Y508" s="206">
        <f>+W508/G508</f>
        <v>0.54641350210970463</v>
      </c>
      <c r="Z508" s="207">
        <f>+T508-Y508</f>
        <v>0</v>
      </c>
    </row>
    <row r="509" spans="2:26">
      <c r="B509" s="319" t="s">
        <v>45</v>
      </c>
      <c r="C509" s="320"/>
      <c r="D509" s="321"/>
      <c r="E509" s="311" t="s">
        <v>48</v>
      </c>
      <c r="F509" s="322"/>
      <c r="G509" s="141">
        <v>240</v>
      </c>
      <c r="H509" s="317">
        <v>30</v>
      </c>
      <c r="I509" s="318"/>
      <c r="J509" s="416"/>
      <c r="K509" s="313">
        <v>30</v>
      </c>
      <c r="L509" s="313"/>
      <c r="M509" s="316"/>
      <c r="N509" s="317">
        <f>+H509+N413</f>
        <v>130</v>
      </c>
      <c r="O509" s="318"/>
      <c r="P509" s="318"/>
      <c r="Q509" s="317">
        <f>+K509+Q413</f>
        <v>130</v>
      </c>
      <c r="R509" s="318"/>
      <c r="S509" s="416"/>
      <c r="T509" s="226">
        <f t="shared" ref="T509:T512" si="149">+Q509/G509</f>
        <v>0.54166666666666663</v>
      </c>
      <c r="U509" s="205">
        <f t="shared" ref="U509:U510" si="150">+H509+N413</f>
        <v>130</v>
      </c>
      <c r="V509" s="205">
        <f t="shared" ref="V509:V510" si="151">+N509-U509</f>
        <v>0</v>
      </c>
      <c r="W509" s="205">
        <f t="shared" ref="W509:W510" si="152">+K509+Q413</f>
        <v>130</v>
      </c>
      <c r="X509" s="205">
        <f t="shared" ref="X509:X510" si="153">+Q509-W509</f>
        <v>0</v>
      </c>
      <c r="Y509" s="206">
        <f t="shared" ref="Y509:Y510" si="154">+W509/G509</f>
        <v>0.54166666666666663</v>
      </c>
      <c r="Z509" s="207">
        <f t="shared" ref="Z509:Z510" si="155">+T509-Y509</f>
        <v>0</v>
      </c>
    </row>
    <row r="510" spans="2:26">
      <c r="B510" s="44" t="s">
        <v>46</v>
      </c>
      <c r="C510" s="42"/>
      <c r="D510" s="43"/>
      <c r="E510" s="350" t="s">
        <v>48</v>
      </c>
      <c r="F510" s="322"/>
      <c r="G510" s="141">
        <v>950</v>
      </c>
      <c r="H510" s="317">
        <v>120</v>
      </c>
      <c r="I510" s="313"/>
      <c r="J510" s="316"/>
      <c r="K510" s="313">
        <v>120</v>
      </c>
      <c r="L510" s="313"/>
      <c r="M510" s="316"/>
      <c r="N510" s="317">
        <f>+H510+N414</f>
        <v>470</v>
      </c>
      <c r="O510" s="318"/>
      <c r="P510" s="318"/>
      <c r="Q510" s="317">
        <f>+K510+Q414</f>
        <v>400</v>
      </c>
      <c r="R510" s="318"/>
      <c r="S510" s="416"/>
      <c r="T510" s="226">
        <f t="shared" si="149"/>
        <v>0.42105263157894735</v>
      </c>
      <c r="U510" s="205">
        <f t="shared" si="150"/>
        <v>470</v>
      </c>
      <c r="V510" s="205">
        <f t="shared" si="151"/>
        <v>0</v>
      </c>
      <c r="W510" s="205">
        <f t="shared" si="152"/>
        <v>400</v>
      </c>
      <c r="X510" s="205">
        <f t="shared" si="153"/>
        <v>0</v>
      </c>
      <c r="Y510" s="206">
        <f t="shared" si="154"/>
        <v>0.42105263157894735</v>
      </c>
      <c r="Z510" s="207">
        <f t="shared" si="155"/>
        <v>0</v>
      </c>
    </row>
    <row r="511" spans="2:26">
      <c r="B511" s="308" t="s">
        <v>51</v>
      </c>
      <c r="C511" s="309"/>
      <c r="D511" s="310"/>
      <c r="E511" s="311"/>
      <c r="F511" s="312"/>
      <c r="G511" s="141"/>
      <c r="H511" s="317"/>
      <c r="I511" s="313"/>
      <c r="J511" s="316"/>
      <c r="K511" s="313"/>
      <c r="L511" s="313"/>
      <c r="M511" s="316"/>
      <c r="N511" s="317"/>
      <c r="O511" s="313"/>
      <c r="P511" s="313"/>
      <c r="Q511" s="317"/>
      <c r="R511" s="313"/>
      <c r="S511" s="316"/>
      <c r="T511" s="226"/>
      <c r="U511" s="204"/>
      <c r="V511" s="204"/>
      <c r="W511" s="204"/>
      <c r="X511" s="204"/>
      <c r="Y511" s="204"/>
      <c r="Z511" s="204"/>
    </row>
    <row r="512" spans="2:26" ht="15.75" thickBot="1">
      <c r="B512" s="319" t="s">
        <v>52</v>
      </c>
      <c r="C512" s="320"/>
      <c r="D512" s="321"/>
      <c r="E512" s="311" t="s">
        <v>53</v>
      </c>
      <c r="F512" s="322"/>
      <c r="G512" s="142">
        <v>48</v>
      </c>
      <c r="H512" s="417">
        <v>4</v>
      </c>
      <c r="I512" s="418"/>
      <c r="J512" s="419"/>
      <c r="K512" s="313">
        <v>4</v>
      </c>
      <c r="L512" s="313"/>
      <c r="M512" s="316"/>
      <c r="N512" s="317">
        <f>+H512+N416</f>
        <v>24</v>
      </c>
      <c r="O512" s="318"/>
      <c r="P512" s="318"/>
      <c r="Q512" s="417">
        <f>+K512+Q416</f>
        <v>24</v>
      </c>
      <c r="R512" s="420"/>
      <c r="S512" s="421"/>
      <c r="T512" s="226">
        <f t="shared" si="149"/>
        <v>0.5</v>
      </c>
      <c r="U512" s="205">
        <f>+H512+N416</f>
        <v>24</v>
      </c>
      <c r="V512" s="205">
        <f>+N512-U512</f>
        <v>0</v>
      </c>
      <c r="W512" s="205">
        <f>+K512+Q416</f>
        <v>24</v>
      </c>
      <c r="X512" s="205">
        <f>+Q512-W512</f>
        <v>0</v>
      </c>
      <c r="Y512" s="206">
        <f>+W512/G512</f>
        <v>0.5</v>
      </c>
      <c r="Z512" s="207">
        <f>+T512-Y512</f>
        <v>0</v>
      </c>
    </row>
    <row r="513" spans="2:26" ht="15.75" thickBot="1">
      <c r="B513" s="323" t="s">
        <v>22</v>
      </c>
      <c r="C513" s="324"/>
      <c r="D513" s="324"/>
      <c r="E513" s="324"/>
      <c r="F513" s="324"/>
      <c r="G513" s="325"/>
      <c r="H513" s="326"/>
      <c r="I513" s="326"/>
      <c r="J513" s="326"/>
      <c r="K513" s="326"/>
      <c r="L513" s="326"/>
      <c r="M513" s="327"/>
      <c r="N513" s="325"/>
      <c r="O513" s="326"/>
      <c r="P513" s="326"/>
      <c r="Q513" s="326"/>
      <c r="R513" s="326"/>
      <c r="S513" s="326"/>
      <c r="T513" s="327"/>
      <c r="U513" s="204"/>
      <c r="V513" s="204"/>
      <c r="W513" s="204"/>
      <c r="X513" s="204"/>
      <c r="Y513" s="204"/>
      <c r="Z513" s="204"/>
    </row>
    <row r="514" spans="2:26" ht="15.75" thickBot="1">
      <c r="B514" s="5"/>
      <c r="C514" s="6"/>
      <c r="D514" s="7"/>
      <c r="E514" s="8"/>
      <c r="F514" s="9"/>
      <c r="G514" s="10"/>
      <c r="H514" s="12"/>
      <c r="I514" s="12"/>
      <c r="J514" s="13"/>
      <c r="K514" s="12"/>
      <c r="L514" s="13"/>
      <c r="M514" s="12"/>
      <c r="N514" s="12"/>
      <c r="O514" s="12"/>
      <c r="P514" s="12"/>
      <c r="Q514" s="13"/>
      <c r="R514" s="12"/>
      <c r="S514" s="10"/>
      <c r="T514" s="12"/>
      <c r="U514" s="204"/>
      <c r="V514" s="204"/>
      <c r="W514" s="204"/>
      <c r="X514" s="204"/>
      <c r="Y514" s="204"/>
      <c r="Z514" s="204"/>
    </row>
    <row r="515" spans="2:26" ht="16.5" thickBot="1">
      <c r="B515" s="328" t="s">
        <v>23</v>
      </c>
      <c r="C515" s="329"/>
      <c r="D515" s="329"/>
      <c r="E515" s="329"/>
      <c r="F515" s="330"/>
      <c r="G515" s="334" t="s">
        <v>24</v>
      </c>
      <c r="H515" s="335"/>
      <c r="I515" s="335"/>
      <c r="J515" s="335"/>
      <c r="K515" s="335"/>
      <c r="L515" s="335"/>
      <c r="M515" s="335"/>
      <c r="N515" s="335"/>
      <c r="O515" s="335"/>
      <c r="P515" s="335"/>
      <c r="Q515" s="335"/>
      <c r="R515" s="335"/>
      <c r="S515" s="335"/>
      <c r="T515" s="336"/>
      <c r="U515" s="204"/>
      <c r="V515" s="204"/>
      <c r="W515" s="204"/>
      <c r="X515" s="204"/>
      <c r="Y515" s="204"/>
      <c r="Z515" s="204"/>
    </row>
    <row r="516" spans="2:26" ht="15.75" thickBot="1">
      <c r="B516" s="331"/>
      <c r="C516" s="332"/>
      <c r="D516" s="332"/>
      <c r="E516" s="332"/>
      <c r="F516" s="333"/>
      <c r="G516" s="366" t="s">
        <v>25</v>
      </c>
      <c r="H516" s="332" t="s">
        <v>17</v>
      </c>
      <c r="I516" s="332"/>
      <c r="J516" s="332"/>
      <c r="K516" s="332"/>
      <c r="L516" s="332"/>
      <c r="M516" s="333"/>
      <c r="N516" s="340" t="s">
        <v>18</v>
      </c>
      <c r="O516" s="341"/>
      <c r="P516" s="341"/>
      <c r="Q516" s="341"/>
      <c r="R516" s="341"/>
      <c r="S516" s="341"/>
      <c r="T516" s="342"/>
      <c r="U516" s="204"/>
      <c r="V516" s="204"/>
      <c r="W516" s="204"/>
      <c r="X516" s="204"/>
      <c r="Y516" s="204"/>
      <c r="Z516" s="204"/>
    </row>
    <row r="517" spans="2:26" ht="15.75" thickBot="1">
      <c r="B517" s="331"/>
      <c r="C517" s="332"/>
      <c r="D517" s="332"/>
      <c r="E517" s="332"/>
      <c r="F517" s="333"/>
      <c r="G517" s="367"/>
      <c r="H517" s="301" t="s">
        <v>19</v>
      </c>
      <c r="I517" s="302"/>
      <c r="J517" s="303"/>
      <c r="K517" s="301" t="s">
        <v>26</v>
      </c>
      <c r="L517" s="302"/>
      <c r="M517" s="303"/>
      <c r="N517" s="301" t="s">
        <v>19</v>
      </c>
      <c r="O517" s="302"/>
      <c r="P517" s="343"/>
      <c r="Q517" s="344" t="s">
        <v>26</v>
      </c>
      <c r="R517" s="302"/>
      <c r="S517" s="303"/>
      <c r="T517" s="345" t="s">
        <v>21</v>
      </c>
      <c r="U517" s="233" t="s">
        <v>124</v>
      </c>
      <c r="V517" s="234"/>
      <c r="W517" s="233" t="s">
        <v>125</v>
      </c>
      <c r="X517" s="234"/>
      <c r="Y517" s="233" t="s">
        <v>123</v>
      </c>
      <c r="Z517" s="234"/>
    </row>
    <row r="518" spans="2:26" ht="15.75" thickBot="1">
      <c r="B518" s="331"/>
      <c r="C518" s="332"/>
      <c r="D518" s="332"/>
      <c r="E518" s="332"/>
      <c r="F518" s="333"/>
      <c r="G518" s="422"/>
      <c r="H518" s="53" t="s">
        <v>27</v>
      </c>
      <c r="I518" s="55" t="s">
        <v>28</v>
      </c>
      <c r="J518" s="55" t="s">
        <v>29</v>
      </c>
      <c r="K518" s="53" t="s">
        <v>27</v>
      </c>
      <c r="L518" s="55" t="s">
        <v>28</v>
      </c>
      <c r="M518" s="54" t="s">
        <v>29</v>
      </c>
      <c r="N518" s="15" t="s">
        <v>27</v>
      </c>
      <c r="O518" s="53" t="s">
        <v>28</v>
      </c>
      <c r="P518" s="16" t="s">
        <v>29</v>
      </c>
      <c r="Q518" s="17" t="s">
        <v>27</v>
      </c>
      <c r="R518" s="56" t="s">
        <v>28</v>
      </c>
      <c r="S518" s="55" t="s">
        <v>29</v>
      </c>
      <c r="T518" s="346"/>
      <c r="U518" s="235"/>
      <c r="V518" s="236"/>
      <c r="W518" s="235"/>
      <c r="X518" s="236"/>
      <c r="Y518" s="235"/>
      <c r="Z518" s="236"/>
    </row>
    <row r="519" spans="2:26" ht="15.75" thickBot="1">
      <c r="B519" s="282" t="s">
        <v>30</v>
      </c>
      <c r="C519" s="283"/>
      <c r="D519" s="283"/>
      <c r="E519" s="283"/>
      <c r="F519" s="283"/>
      <c r="G519" s="283"/>
      <c r="H519" s="283"/>
      <c r="I519" s="283"/>
      <c r="J519" s="283"/>
      <c r="K519" s="283"/>
      <c r="L519" s="283"/>
      <c r="M519" s="283"/>
      <c r="N519" s="283"/>
      <c r="O519" s="283"/>
      <c r="P519" s="283"/>
      <c r="Q519" s="283"/>
      <c r="R519" s="283"/>
      <c r="S519" s="283"/>
      <c r="T519" s="284"/>
      <c r="U519" s="204"/>
      <c r="V519" s="204"/>
      <c r="W519" s="204"/>
      <c r="X519" s="204"/>
      <c r="Y519" s="204"/>
      <c r="Z519" s="204"/>
    </row>
    <row r="520" spans="2:26" ht="15.75" thickBot="1">
      <c r="B520" s="285" t="s">
        <v>49</v>
      </c>
      <c r="C520" s="286"/>
      <c r="D520" s="286"/>
      <c r="E520" s="286"/>
      <c r="F520" s="286"/>
      <c r="G520" s="95">
        <f>SUM(G521:G534)</f>
        <v>272871</v>
      </c>
      <c r="H520" s="95"/>
      <c r="I520" s="95">
        <f>SUM(I521:I534)</f>
        <v>62577.99</v>
      </c>
      <c r="J520" s="95"/>
      <c r="K520" s="95"/>
      <c r="L520" s="95">
        <f>SUM(L521:L534)</f>
        <v>3006.96</v>
      </c>
      <c r="M520" s="95"/>
      <c r="N520" s="95"/>
      <c r="O520" s="95">
        <f>SUM(O521:O534)</f>
        <v>161250.47</v>
      </c>
      <c r="P520" s="148"/>
      <c r="Q520" s="95"/>
      <c r="R520" s="95">
        <f>SUM(R521:R534)</f>
        <v>28824.440000000002</v>
      </c>
      <c r="S520" s="148"/>
      <c r="T520" s="159"/>
      <c r="U520" s="120"/>
      <c r="V520" s="120"/>
      <c r="W520" s="121"/>
      <c r="X520" s="121"/>
      <c r="Y520" s="206"/>
      <c r="Z520" s="206"/>
    </row>
    <row r="521" spans="2:26">
      <c r="B521" s="86" t="s">
        <v>93</v>
      </c>
      <c r="F521" s="84"/>
      <c r="G521" s="119">
        <v>6000</v>
      </c>
      <c r="H521" s="20"/>
      <c r="I521" s="20">
        <v>0</v>
      </c>
      <c r="J521" s="20"/>
      <c r="K521" s="20"/>
      <c r="L521" s="119">
        <v>0</v>
      </c>
      <c r="M521" s="108"/>
      <c r="N521" s="20"/>
      <c r="O521" s="20">
        <f t="shared" ref="O521" si="156">+I521+O425</f>
        <v>6000</v>
      </c>
      <c r="P521" s="20"/>
      <c r="Q521" s="20"/>
      <c r="R521" s="20">
        <f t="shared" ref="R521" si="157">+L521+R425</f>
        <v>0</v>
      </c>
      <c r="S521" s="20"/>
      <c r="T521" s="152">
        <f>+R521/G521</f>
        <v>0</v>
      </c>
      <c r="U521" s="120">
        <f>+I521+O425</f>
        <v>6000</v>
      </c>
      <c r="V521" s="120">
        <f>+O521-U521</f>
        <v>0</v>
      </c>
      <c r="W521" s="121">
        <f>+L521+R425</f>
        <v>0</v>
      </c>
      <c r="X521" s="121">
        <f>+R521-W521</f>
        <v>0</v>
      </c>
      <c r="Y521" s="206">
        <f t="shared" ref="Y521" si="158">+W521/G521</f>
        <v>0</v>
      </c>
      <c r="Z521" s="206">
        <f t="shared" ref="Z521" si="159">+T521-Y521</f>
        <v>0</v>
      </c>
    </row>
    <row r="522" spans="2:26">
      <c r="B522" s="86" t="s">
        <v>94</v>
      </c>
      <c r="F522" s="84"/>
      <c r="G522" s="119">
        <v>30000</v>
      </c>
      <c r="H522" s="20"/>
      <c r="I522" s="20">
        <v>0</v>
      </c>
      <c r="J522" s="20"/>
      <c r="K522" s="20"/>
      <c r="L522" s="119">
        <v>0</v>
      </c>
      <c r="M522" s="108"/>
      <c r="N522" s="20"/>
      <c r="O522" s="20">
        <f t="shared" ref="O522:O534" si="160">+I522+O426</f>
        <v>30000</v>
      </c>
      <c r="P522" s="20"/>
      <c r="Q522" s="20"/>
      <c r="R522" s="20">
        <f t="shared" ref="R522:R534" si="161">+L522+R426</f>
        <v>2228.08</v>
      </c>
      <c r="S522" s="20"/>
      <c r="T522" s="152">
        <f t="shared" ref="T522:T534" si="162">+R522/G522</f>
        <v>7.4269333333333326E-2</v>
      </c>
      <c r="U522" s="120">
        <f t="shared" ref="U522:U534" si="163">+I522+O426</f>
        <v>30000</v>
      </c>
      <c r="V522" s="120">
        <f t="shared" ref="V522:V534" si="164">+O522-U522</f>
        <v>0</v>
      </c>
      <c r="W522" s="121">
        <f t="shared" ref="W522:W534" si="165">+L522+R426</f>
        <v>2228.08</v>
      </c>
      <c r="X522" s="121">
        <f t="shared" ref="X522:X534" si="166">+R522-W522</f>
        <v>0</v>
      </c>
      <c r="Y522" s="206">
        <f t="shared" ref="Y522:Y534" si="167">+W522/G522</f>
        <v>7.4269333333333326E-2</v>
      </c>
      <c r="Z522" s="206">
        <f t="shared" ref="Z522:Z534" si="168">+T522-Y522</f>
        <v>0</v>
      </c>
    </row>
    <row r="523" spans="2:26">
      <c r="B523" s="86" t="s">
        <v>95</v>
      </c>
      <c r="F523" s="84"/>
      <c r="G523" s="119">
        <v>10500</v>
      </c>
      <c r="H523" s="20"/>
      <c r="I523" s="20">
        <v>0</v>
      </c>
      <c r="J523" s="20"/>
      <c r="K523" s="20"/>
      <c r="L523" s="119">
        <v>0</v>
      </c>
      <c r="M523" s="108"/>
      <c r="N523" s="20"/>
      <c r="O523" s="20">
        <f t="shared" si="160"/>
        <v>4500</v>
      </c>
      <c r="P523" s="20"/>
      <c r="Q523" s="20"/>
      <c r="R523" s="20">
        <f t="shared" si="161"/>
        <v>1500</v>
      </c>
      <c r="S523" s="20"/>
      <c r="T523" s="152">
        <f t="shared" si="162"/>
        <v>0.14285714285714285</v>
      </c>
      <c r="U523" s="120">
        <f t="shared" si="163"/>
        <v>4500</v>
      </c>
      <c r="V523" s="120">
        <f t="shared" si="164"/>
        <v>0</v>
      </c>
      <c r="W523" s="121">
        <f t="shared" si="165"/>
        <v>1500</v>
      </c>
      <c r="X523" s="121">
        <f t="shared" si="166"/>
        <v>0</v>
      </c>
      <c r="Y523" s="206">
        <f t="shared" si="167"/>
        <v>0.14285714285714285</v>
      </c>
      <c r="Z523" s="206">
        <f t="shared" si="168"/>
        <v>0</v>
      </c>
    </row>
    <row r="524" spans="2:26">
      <c r="B524" s="86" t="s">
        <v>96</v>
      </c>
      <c r="F524" s="84"/>
      <c r="G524" s="119">
        <v>16000</v>
      </c>
      <c r="H524" s="20"/>
      <c r="I524" s="20">
        <v>4000</v>
      </c>
      <c r="J524" s="20"/>
      <c r="K524" s="20"/>
      <c r="L524" s="119">
        <v>0</v>
      </c>
      <c r="M524" s="108"/>
      <c r="N524" s="20"/>
      <c r="O524" s="20">
        <f t="shared" si="160"/>
        <v>12000</v>
      </c>
      <c r="P524" s="20"/>
      <c r="Q524" s="20"/>
      <c r="R524" s="20">
        <f t="shared" si="161"/>
        <v>0</v>
      </c>
      <c r="S524" s="20"/>
      <c r="T524" s="152">
        <f t="shared" si="162"/>
        <v>0</v>
      </c>
      <c r="U524" s="120">
        <f t="shared" si="163"/>
        <v>12000</v>
      </c>
      <c r="V524" s="120">
        <f t="shared" si="164"/>
        <v>0</v>
      </c>
      <c r="W524" s="121">
        <f t="shared" si="165"/>
        <v>0</v>
      </c>
      <c r="X524" s="121">
        <f t="shared" si="166"/>
        <v>0</v>
      </c>
      <c r="Y524" s="206">
        <f t="shared" si="167"/>
        <v>0</v>
      </c>
      <c r="Z524" s="206">
        <f t="shared" si="168"/>
        <v>0</v>
      </c>
    </row>
    <row r="525" spans="2:26">
      <c r="B525" s="86" t="s">
        <v>97</v>
      </c>
      <c r="F525" s="84"/>
      <c r="G525" s="119">
        <v>92994</v>
      </c>
      <c r="H525" s="20"/>
      <c r="I525" s="20">
        <v>6436.03</v>
      </c>
      <c r="J525" s="20"/>
      <c r="K525" s="20"/>
      <c r="L525" s="119">
        <v>3000</v>
      </c>
      <c r="M525" s="108"/>
      <c r="N525" s="20"/>
      <c r="O525" s="20">
        <f t="shared" si="160"/>
        <v>35289.950000000004</v>
      </c>
      <c r="P525" s="20"/>
      <c r="Q525" s="20"/>
      <c r="R525" s="20">
        <f t="shared" si="161"/>
        <v>19098</v>
      </c>
      <c r="S525" s="20"/>
      <c r="T525" s="152">
        <f t="shared" si="162"/>
        <v>0.20536808826375896</v>
      </c>
      <c r="U525" s="120">
        <f t="shared" si="163"/>
        <v>35289.950000000004</v>
      </c>
      <c r="V525" s="120">
        <f t="shared" si="164"/>
        <v>0</v>
      </c>
      <c r="W525" s="121">
        <f t="shared" si="165"/>
        <v>19098</v>
      </c>
      <c r="X525" s="121">
        <f t="shared" si="166"/>
        <v>0</v>
      </c>
      <c r="Y525" s="206">
        <f t="shared" si="167"/>
        <v>0.20536808826375896</v>
      </c>
      <c r="Z525" s="206">
        <f t="shared" si="168"/>
        <v>0</v>
      </c>
    </row>
    <row r="526" spans="2:26">
      <c r="B526" s="86" t="s">
        <v>98</v>
      </c>
      <c r="F526" s="84"/>
      <c r="G526" s="119">
        <v>5000</v>
      </c>
      <c r="H526" s="20"/>
      <c r="I526" s="20">
        <v>0</v>
      </c>
      <c r="J526" s="20"/>
      <c r="K526" s="20"/>
      <c r="L526" s="119">
        <v>0</v>
      </c>
      <c r="M526" s="108"/>
      <c r="N526" s="20"/>
      <c r="O526" s="20">
        <f t="shared" si="160"/>
        <v>5000</v>
      </c>
      <c r="P526" s="20"/>
      <c r="Q526" s="20"/>
      <c r="R526" s="20">
        <f t="shared" si="161"/>
        <v>0</v>
      </c>
      <c r="S526" s="20"/>
      <c r="T526" s="152">
        <f t="shared" si="162"/>
        <v>0</v>
      </c>
      <c r="U526" s="120">
        <f t="shared" si="163"/>
        <v>5000</v>
      </c>
      <c r="V526" s="120">
        <f t="shared" si="164"/>
        <v>0</v>
      </c>
      <c r="W526" s="121">
        <f t="shared" si="165"/>
        <v>0</v>
      </c>
      <c r="X526" s="121">
        <f t="shared" si="166"/>
        <v>0</v>
      </c>
      <c r="Y526" s="206">
        <f t="shared" si="167"/>
        <v>0</v>
      </c>
      <c r="Z526" s="206">
        <f t="shared" si="168"/>
        <v>0</v>
      </c>
    </row>
    <row r="527" spans="2:26">
      <c r="B527" s="86" t="s">
        <v>99</v>
      </c>
      <c r="F527" s="84"/>
      <c r="G527" s="119">
        <v>14000</v>
      </c>
      <c r="H527" s="20"/>
      <c r="I527" s="20">
        <v>2000</v>
      </c>
      <c r="J527" s="20"/>
      <c r="K527" s="20"/>
      <c r="L527" s="119">
        <v>0</v>
      </c>
      <c r="M527" s="108"/>
      <c r="N527" s="20"/>
      <c r="O527" s="20">
        <f t="shared" si="160"/>
        <v>8000</v>
      </c>
      <c r="P527" s="20"/>
      <c r="Q527" s="20"/>
      <c r="R527" s="20">
        <f t="shared" si="161"/>
        <v>0</v>
      </c>
      <c r="S527" s="20"/>
      <c r="T527" s="152">
        <f t="shared" si="162"/>
        <v>0</v>
      </c>
      <c r="U527" s="120">
        <f t="shared" si="163"/>
        <v>8000</v>
      </c>
      <c r="V527" s="120">
        <f t="shared" si="164"/>
        <v>0</v>
      </c>
      <c r="W527" s="121">
        <f t="shared" si="165"/>
        <v>0</v>
      </c>
      <c r="X527" s="121">
        <f t="shared" si="166"/>
        <v>0</v>
      </c>
      <c r="Y527" s="206">
        <f t="shared" si="167"/>
        <v>0</v>
      </c>
      <c r="Z527" s="206">
        <f t="shared" si="168"/>
        <v>0</v>
      </c>
    </row>
    <row r="528" spans="2:26">
      <c r="B528" s="86" t="s">
        <v>100</v>
      </c>
      <c r="F528" s="84"/>
      <c r="G528" s="119">
        <v>10000</v>
      </c>
      <c r="H528" s="20"/>
      <c r="I528" s="20">
        <v>10000</v>
      </c>
      <c r="J528" s="20"/>
      <c r="K528" s="20"/>
      <c r="L528" s="119">
        <v>0</v>
      </c>
      <c r="M528" s="108"/>
      <c r="N528" s="20"/>
      <c r="O528" s="20">
        <f t="shared" si="160"/>
        <v>10000</v>
      </c>
      <c r="P528" s="20"/>
      <c r="Q528" s="20"/>
      <c r="R528" s="20">
        <f t="shared" si="161"/>
        <v>0</v>
      </c>
      <c r="S528" s="20"/>
      <c r="T528" s="152">
        <f t="shared" si="162"/>
        <v>0</v>
      </c>
      <c r="U528" s="120">
        <f t="shared" si="163"/>
        <v>10000</v>
      </c>
      <c r="V528" s="120">
        <f t="shared" si="164"/>
        <v>0</v>
      </c>
      <c r="W528" s="121">
        <f t="shared" si="165"/>
        <v>0</v>
      </c>
      <c r="X528" s="121">
        <f t="shared" si="166"/>
        <v>0</v>
      </c>
      <c r="Y528" s="206">
        <f t="shared" si="167"/>
        <v>0</v>
      </c>
      <c r="Z528" s="206">
        <f t="shared" si="168"/>
        <v>0</v>
      </c>
    </row>
    <row r="529" spans="1:26">
      <c r="B529" s="86" t="s">
        <v>101</v>
      </c>
      <c r="F529" s="84"/>
      <c r="G529" s="119">
        <v>12000</v>
      </c>
      <c r="H529" s="20"/>
      <c r="I529" s="20">
        <v>0</v>
      </c>
      <c r="J529" s="20"/>
      <c r="K529" s="20"/>
      <c r="L529" s="119">
        <v>0</v>
      </c>
      <c r="M529" s="108"/>
      <c r="N529" s="20"/>
      <c r="O529" s="20">
        <f t="shared" si="160"/>
        <v>4000</v>
      </c>
      <c r="P529" s="20"/>
      <c r="Q529" s="20"/>
      <c r="R529" s="20">
        <f t="shared" si="161"/>
        <v>5655</v>
      </c>
      <c r="S529" s="20"/>
      <c r="T529" s="152">
        <f t="shared" si="162"/>
        <v>0.47125</v>
      </c>
      <c r="U529" s="120">
        <f t="shared" si="163"/>
        <v>4000</v>
      </c>
      <c r="V529" s="120">
        <f t="shared" si="164"/>
        <v>0</v>
      </c>
      <c r="W529" s="121">
        <f t="shared" si="165"/>
        <v>5655</v>
      </c>
      <c r="X529" s="121">
        <f t="shared" si="166"/>
        <v>0</v>
      </c>
      <c r="Y529" s="206">
        <f t="shared" si="167"/>
        <v>0.47125</v>
      </c>
      <c r="Z529" s="206">
        <f t="shared" si="168"/>
        <v>0</v>
      </c>
    </row>
    <row r="530" spans="1:26">
      <c r="B530" s="86" t="s">
        <v>102</v>
      </c>
      <c r="F530" s="84"/>
      <c r="G530" s="119">
        <v>13000</v>
      </c>
      <c r="H530" s="20"/>
      <c r="I530" s="20">
        <v>0</v>
      </c>
      <c r="J530" s="20"/>
      <c r="K530" s="20"/>
      <c r="L530" s="119">
        <v>0</v>
      </c>
      <c r="M530" s="108"/>
      <c r="N530" s="20"/>
      <c r="O530" s="20">
        <f t="shared" si="160"/>
        <v>0</v>
      </c>
      <c r="P530" s="20"/>
      <c r="Q530" s="20"/>
      <c r="R530" s="20">
        <f t="shared" si="161"/>
        <v>0</v>
      </c>
      <c r="S530" s="20"/>
      <c r="T530" s="152">
        <f t="shared" si="162"/>
        <v>0</v>
      </c>
      <c r="U530" s="120">
        <f t="shared" si="163"/>
        <v>0</v>
      </c>
      <c r="V530" s="120">
        <f t="shared" si="164"/>
        <v>0</v>
      </c>
      <c r="W530" s="121">
        <f t="shared" si="165"/>
        <v>0</v>
      </c>
      <c r="X530" s="121">
        <f t="shared" si="166"/>
        <v>0</v>
      </c>
      <c r="Y530" s="206">
        <f t="shared" si="167"/>
        <v>0</v>
      </c>
      <c r="Z530" s="206">
        <f t="shared" si="168"/>
        <v>0</v>
      </c>
    </row>
    <row r="531" spans="1:26">
      <c r="B531" s="86" t="s">
        <v>103</v>
      </c>
      <c r="F531" s="84"/>
      <c r="G531" s="119">
        <v>38377</v>
      </c>
      <c r="H531" s="20"/>
      <c r="I531" s="20">
        <v>34135</v>
      </c>
      <c r="J531" s="20"/>
      <c r="K531" s="20"/>
      <c r="L531" s="119">
        <v>0</v>
      </c>
      <c r="M531" s="108"/>
      <c r="N531" s="20"/>
      <c r="O531" s="20">
        <f t="shared" si="160"/>
        <v>34135</v>
      </c>
      <c r="P531" s="20"/>
      <c r="Q531" s="20"/>
      <c r="R531" s="20">
        <f t="shared" si="161"/>
        <v>0</v>
      </c>
      <c r="S531" s="20"/>
      <c r="T531" s="152">
        <f t="shared" si="162"/>
        <v>0</v>
      </c>
      <c r="U531" s="120">
        <f t="shared" si="163"/>
        <v>34135</v>
      </c>
      <c r="V531" s="120">
        <f t="shared" si="164"/>
        <v>0</v>
      </c>
      <c r="W531" s="121">
        <f t="shared" si="165"/>
        <v>0</v>
      </c>
      <c r="X531" s="121">
        <f t="shared" si="166"/>
        <v>0</v>
      </c>
      <c r="Y531" s="206">
        <f t="shared" si="167"/>
        <v>0</v>
      </c>
      <c r="Z531" s="206">
        <f t="shared" si="168"/>
        <v>0</v>
      </c>
    </row>
    <row r="532" spans="1:26">
      <c r="B532" s="86" t="s">
        <v>104</v>
      </c>
      <c r="F532" s="84"/>
      <c r="G532" s="119">
        <v>14000</v>
      </c>
      <c r="H532" s="20"/>
      <c r="I532" s="20">
        <v>6000</v>
      </c>
      <c r="J532" s="20"/>
      <c r="K532" s="20"/>
      <c r="L532" s="119">
        <v>0</v>
      </c>
      <c r="M532" s="108"/>
      <c r="N532" s="20"/>
      <c r="O532" s="20">
        <f t="shared" si="160"/>
        <v>6000</v>
      </c>
      <c r="P532" s="20"/>
      <c r="Q532" s="20"/>
      <c r="R532" s="20">
        <f t="shared" si="161"/>
        <v>0</v>
      </c>
      <c r="S532" s="20"/>
      <c r="T532" s="152">
        <f t="shared" si="162"/>
        <v>0</v>
      </c>
      <c r="U532" s="120">
        <f t="shared" si="163"/>
        <v>6000</v>
      </c>
      <c r="V532" s="120">
        <f t="shared" si="164"/>
        <v>0</v>
      </c>
      <c r="W532" s="121">
        <f t="shared" si="165"/>
        <v>0</v>
      </c>
      <c r="X532" s="121">
        <f t="shared" si="166"/>
        <v>0</v>
      </c>
      <c r="Y532" s="206">
        <f t="shared" si="167"/>
        <v>0</v>
      </c>
      <c r="Z532" s="206">
        <f t="shared" si="168"/>
        <v>0</v>
      </c>
    </row>
    <row r="533" spans="1:26">
      <c r="B533" s="86" t="s">
        <v>105</v>
      </c>
      <c r="F533" s="84"/>
      <c r="G533" s="119">
        <v>1000</v>
      </c>
      <c r="H533" s="20"/>
      <c r="I533" s="20">
        <v>6.96</v>
      </c>
      <c r="J533" s="20"/>
      <c r="K533" s="20"/>
      <c r="L533" s="119">
        <v>6.96</v>
      </c>
      <c r="M533" s="108"/>
      <c r="N533" s="20"/>
      <c r="O533" s="20">
        <f t="shared" si="160"/>
        <v>325.51999999999992</v>
      </c>
      <c r="P533" s="20"/>
      <c r="Q533" s="20"/>
      <c r="R533" s="20">
        <f t="shared" si="161"/>
        <v>343.3599999999999</v>
      </c>
      <c r="S533" s="20"/>
      <c r="T533" s="152">
        <f t="shared" si="162"/>
        <v>0.34335999999999989</v>
      </c>
      <c r="U533" s="120">
        <f t="shared" si="163"/>
        <v>325.51999999999992</v>
      </c>
      <c r="V533" s="120">
        <f t="shared" si="164"/>
        <v>0</v>
      </c>
      <c r="W533" s="121">
        <f t="shared" si="165"/>
        <v>343.3599999999999</v>
      </c>
      <c r="X533" s="121">
        <f t="shared" si="166"/>
        <v>0</v>
      </c>
      <c r="Y533" s="206">
        <f t="shared" si="167"/>
        <v>0.34335999999999989</v>
      </c>
      <c r="Z533" s="206">
        <f t="shared" si="168"/>
        <v>0</v>
      </c>
    </row>
    <row r="534" spans="1:26" ht="15.75" thickBot="1">
      <c r="B534" s="88" t="s">
        <v>106</v>
      </c>
      <c r="C534" s="83"/>
      <c r="D534" s="83"/>
      <c r="E534" s="83"/>
      <c r="F534" s="87"/>
      <c r="G534" s="119">
        <v>10000</v>
      </c>
      <c r="H534" s="20"/>
      <c r="I534" s="20">
        <v>0</v>
      </c>
      <c r="J534" s="20"/>
      <c r="K534" s="20"/>
      <c r="L534" s="124">
        <v>0</v>
      </c>
      <c r="M534" s="20"/>
      <c r="N534" s="20"/>
      <c r="O534" s="20">
        <f t="shared" si="160"/>
        <v>6000</v>
      </c>
      <c r="P534" s="20"/>
      <c r="Q534" s="20"/>
      <c r="R534" s="20">
        <f t="shared" si="161"/>
        <v>0</v>
      </c>
      <c r="S534" s="20"/>
      <c r="T534" s="152">
        <f t="shared" si="162"/>
        <v>0</v>
      </c>
      <c r="U534" s="120">
        <f t="shared" si="163"/>
        <v>6000</v>
      </c>
      <c r="V534" s="120">
        <f t="shared" si="164"/>
        <v>0</v>
      </c>
      <c r="W534" s="121">
        <f t="shared" si="165"/>
        <v>0</v>
      </c>
      <c r="X534" s="121">
        <f t="shared" si="166"/>
        <v>0</v>
      </c>
      <c r="Y534" s="206">
        <f t="shared" si="167"/>
        <v>0</v>
      </c>
      <c r="Z534" s="206">
        <f t="shared" si="168"/>
        <v>0</v>
      </c>
    </row>
    <row r="535" spans="1:26" s="157" customFormat="1" ht="15.75" thickBot="1">
      <c r="B535" s="287" t="s">
        <v>51</v>
      </c>
      <c r="C535" s="288"/>
      <c r="D535" s="288"/>
      <c r="E535" s="288"/>
      <c r="F535" s="288"/>
      <c r="G535" s="95"/>
      <c r="H535" s="95"/>
      <c r="I535" s="95"/>
      <c r="J535" s="95"/>
      <c r="K535" s="95"/>
      <c r="L535" s="95"/>
      <c r="M535" s="95"/>
      <c r="N535" s="95"/>
      <c r="O535" s="95"/>
      <c r="P535" s="95"/>
      <c r="Q535" s="95"/>
      <c r="R535" s="95"/>
      <c r="S535" s="144"/>
      <c r="T535" s="158"/>
    </row>
    <row r="536" spans="1:26">
      <c r="B536" s="289"/>
      <c r="C536" s="290"/>
      <c r="D536" s="290"/>
      <c r="E536" s="290"/>
      <c r="F536" s="291"/>
      <c r="G536" s="93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152"/>
    </row>
    <row r="537" spans="1:26" ht="15.75" thickBot="1">
      <c r="B537" s="289"/>
      <c r="C537" s="290"/>
      <c r="D537" s="290"/>
      <c r="E537" s="290"/>
      <c r="F537" s="291"/>
      <c r="G537" s="93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152"/>
    </row>
    <row r="538" spans="1:26" ht="15.75" thickBot="1">
      <c r="A538" s="18"/>
      <c r="B538" s="133" t="s">
        <v>89</v>
      </c>
      <c r="C538" s="132"/>
      <c r="D538" s="132"/>
      <c r="E538" s="132"/>
      <c r="F538" s="132"/>
      <c r="G538" s="161">
        <f>SUM(G539:G541)</f>
        <v>287129</v>
      </c>
      <c r="H538" s="162"/>
      <c r="I538" s="163">
        <f>SUM(I539:I541)</f>
        <v>29876.010000000002</v>
      </c>
      <c r="J538" s="164"/>
      <c r="K538" s="164"/>
      <c r="L538" s="163">
        <f>SUM(L539:L541)</f>
        <v>12212.65</v>
      </c>
      <c r="M538" s="164"/>
      <c r="N538" s="164"/>
      <c r="O538" s="163">
        <f>SUM(O539:O541)</f>
        <v>149118.53</v>
      </c>
      <c r="P538" s="164"/>
      <c r="Q538" s="164"/>
      <c r="R538" s="163">
        <f>SUM(R539:R541)</f>
        <v>103713.84</v>
      </c>
      <c r="S538" s="165"/>
      <c r="T538" s="160"/>
    </row>
    <row r="539" spans="1:26">
      <c r="B539" s="86" t="s">
        <v>90</v>
      </c>
      <c r="F539" s="84"/>
      <c r="G539" s="119">
        <v>233196</v>
      </c>
      <c r="H539" s="20"/>
      <c r="I539" s="20">
        <v>19433</v>
      </c>
      <c r="J539" s="20"/>
      <c r="K539" s="20"/>
      <c r="L539" s="115">
        <v>12212.65</v>
      </c>
      <c r="M539" s="20"/>
      <c r="N539" s="20"/>
      <c r="O539" s="20">
        <f t="shared" ref="O539:O541" si="169">+I539+O443</f>
        <v>116598</v>
      </c>
      <c r="P539" s="20"/>
      <c r="Q539" s="20"/>
      <c r="R539" s="20">
        <f t="shared" ref="R539:R541" si="170">+L539+R443</f>
        <v>103713.84</v>
      </c>
      <c r="S539" s="20"/>
      <c r="T539" s="152">
        <f t="shared" ref="T539:T541" si="171">+R539/G539</f>
        <v>0.44474965265270416</v>
      </c>
      <c r="U539" s="120">
        <f t="shared" ref="U539:U541" si="172">+I539+O443</f>
        <v>116598</v>
      </c>
      <c r="V539" s="120">
        <f t="shared" ref="V539:V541" si="173">+O539-U539</f>
        <v>0</v>
      </c>
      <c r="W539" s="121">
        <f t="shared" ref="W539:W541" si="174">+L539+R443</f>
        <v>103713.84</v>
      </c>
      <c r="X539" s="121">
        <f t="shared" ref="X539:X541" si="175">+R539-W539</f>
        <v>0</v>
      </c>
      <c r="Y539" s="206">
        <f t="shared" ref="Y539:Y541" si="176">+W539/G539</f>
        <v>0.44474965265270416</v>
      </c>
      <c r="Z539" s="206">
        <f t="shared" ref="Z539:Z541" si="177">+T539-Y539</f>
        <v>0</v>
      </c>
    </row>
    <row r="540" spans="1:26">
      <c r="B540" s="86" t="s">
        <v>91</v>
      </c>
      <c r="F540" s="84"/>
      <c r="G540" s="119">
        <v>19433</v>
      </c>
      <c r="H540" s="20"/>
      <c r="I540" s="20">
        <v>0</v>
      </c>
      <c r="J540" s="20"/>
      <c r="K540" s="20"/>
      <c r="L540" s="119">
        <v>0</v>
      </c>
      <c r="M540" s="108"/>
      <c r="N540" s="20"/>
      <c r="O540" s="20">
        <f t="shared" si="169"/>
        <v>0</v>
      </c>
      <c r="P540" s="20"/>
      <c r="Q540" s="20"/>
      <c r="R540" s="20">
        <f t="shared" si="170"/>
        <v>0</v>
      </c>
      <c r="S540" s="20"/>
      <c r="T540" s="152">
        <f t="shared" si="171"/>
        <v>0</v>
      </c>
      <c r="U540" s="120">
        <f t="shared" si="172"/>
        <v>0</v>
      </c>
      <c r="V540" s="120">
        <f t="shared" si="173"/>
        <v>0</v>
      </c>
      <c r="W540" s="121">
        <f t="shared" si="174"/>
        <v>0</v>
      </c>
      <c r="X540" s="121">
        <f t="shared" si="175"/>
        <v>0</v>
      </c>
      <c r="Y540" s="206">
        <f t="shared" si="176"/>
        <v>0</v>
      </c>
      <c r="Z540" s="206">
        <f t="shared" si="177"/>
        <v>0</v>
      </c>
    </row>
    <row r="541" spans="1:26" ht="15.75" thickBot="1">
      <c r="A541" s="18"/>
      <c r="B541" s="86" t="s">
        <v>92</v>
      </c>
      <c r="F541" s="84"/>
      <c r="G541" s="119">
        <v>34500</v>
      </c>
      <c r="H541" s="20"/>
      <c r="I541" s="20">
        <v>10443.01</v>
      </c>
      <c r="J541" s="20"/>
      <c r="K541" s="20"/>
      <c r="L541" s="119">
        <v>0</v>
      </c>
      <c r="M541" s="108"/>
      <c r="N541" s="20"/>
      <c r="O541" s="20">
        <f t="shared" si="169"/>
        <v>32520.53</v>
      </c>
      <c r="P541" s="20"/>
      <c r="Q541" s="20"/>
      <c r="R541" s="20">
        <f t="shared" si="170"/>
        <v>0</v>
      </c>
      <c r="S541" s="20"/>
      <c r="T541" s="152">
        <f t="shared" si="171"/>
        <v>0</v>
      </c>
      <c r="U541" s="120">
        <f t="shared" si="172"/>
        <v>32520.53</v>
      </c>
      <c r="V541" s="120">
        <f t="shared" si="173"/>
        <v>0</v>
      </c>
      <c r="W541" s="121">
        <f t="shared" si="174"/>
        <v>0</v>
      </c>
      <c r="X541" s="121">
        <f t="shared" si="175"/>
        <v>0</v>
      </c>
      <c r="Y541" s="206">
        <f t="shared" si="176"/>
        <v>0</v>
      </c>
      <c r="Z541" s="206">
        <f t="shared" si="177"/>
        <v>0</v>
      </c>
    </row>
    <row r="542" spans="1:26" ht="15.75" thickBot="1">
      <c r="A542" s="18"/>
      <c r="B542" s="292" t="s">
        <v>22</v>
      </c>
      <c r="C542" s="293"/>
      <c r="D542" s="293"/>
      <c r="E542" s="293"/>
      <c r="F542" s="294"/>
      <c r="G542" s="147">
        <f>+G520+G538+G535</f>
        <v>560000</v>
      </c>
      <c r="H542" s="21"/>
      <c r="I542" s="21">
        <f>+I520+I535+I538</f>
        <v>92454</v>
      </c>
      <c r="J542" s="21"/>
      <c r="K542" s="21"/>
      <c r="L542" s="21">
        <f>+L520+L535+L538</f>
        <v>15219.61</v>
      </c>
      <c r="M542" s="21"/>
      <c r="N542" s="21"/>
      <c r="O542" s="21">
        <f>+O520+O535+O538</f>
        <v>310369</v>
      </c>
      <c r="P542" s="21"/>
      <c r="Q542" s="21"/>
      <c r="R542" s="21">
        <f>+R520+R535+R538</f>
        <v>132538.28</v>
      </c>
      <c r="S542" s="22"/>
      <c r="T542" s="153"/>
      <c r="U542" s="25"/>
    </row>
    <row r="543" spans="1:26" ht="15.75" thickBot="1">
      <c r="C543" s="23"/>
      <c r="H543" s="24"/>
      <c r="K543" s="24"/>
      <c r="M543" s="24"/>
      <c r="T543" s="24"/>
    </row>
    <row r="544" spans="1:26" ht="15.75" thickBot="1">
      <c r="A544" s="18"/>
      <c r="B544" s="295" t="s">
        <v>31</v>
      </c>
      <c r="C544" s="296"/>
      <c r="D544" s="296"/>
      <c r="E544" s="296"/>
      <c r="F544" s="296"/>
      <c r="G544" s="296"/>
      <c r="H544" s="296"/>
      <c r="I544" s="296"/>
      <c r="J544" s="296"/>
      <c r="K544" s="296"/>
      <c r="L544" s="296"/>
      <c r="M544" s="296"/>
      <c r="N544" s="296"/>
      <c r="O544" s="296"/>
      <c r="P544" s="296"/>
      <c r="Q544" s="296"/>
      <c r="R544" s="296"/>
      <c r="S544" s="296"/>
      <c r="T544" s="297"/>
    </row>
    <row r="545" spans="1:20" ht="15.75" thickBot="1">
      <c r="A545" s="18"/>
      <c r="B545" s="298"/>
      <c r="C545" s="299"/>
      <c r="D545" s="301" t="s">
        <v>16</v>
      </c>
      <c r="E545" s="302"/>
      <c r="F545" s="302"/>
      <c r="G545" s="302"/>
      <c r="H545" s="303"/>
      <c r="I545" s="301" t="s">
        <v>32</v>
      </c>
      <c r="J545" s="302"/>
      <c r="K545" s="302"/>
      <c r="L545" s="302"/>
      <c r="M545" s="302"/>
      <c r="N545" s="303"/>
      <c r="O545" s="301" t="s">
        <v>18</v>
      </c>
      <c r="P545" s="302"/>
      <c r="Q545" s="302"/>
      <c r="R545" s="302"/>
      <c r="S545" s="302"/>
      <c r="T545" s="26"/>
    </row>
    <row r="546" spans="1:20" ht="15.75" thickBot="1">
      <c r="B546" s="258"/>
      <c r="C546" s="300"/>
      <c r="D546" s="304" t="s">
        <v>27</v>
      </c>
      <c r="E546" s="305"/>
      <c r="F546" s="305" t="s">
        <v>28</v>
      </c>
      <c r="G546" s="305"/>
      <c r="H546" s="188"/>
      <c r="I546" s="304" t="s">
        <v>27</v>
      </c>
      <c r="J546" s="305"/>
      <c r="K546" s="305" t="s">
        <v>28</v>
      </c>
      <c r="L546" s="305"/>
      <c r="M546" s="306" t="s">
        <v>29</v>
      </c>
      <c r="N546" s="307"/>
      <c r="O546" s="304" t="s">
        <v>27</v>
      </c>
      <c r="P546" s="305"/>
      <c r="Q546" s="305" t="s">
        <v>28</v>
      </c>
      <c r="R546" s="305"/>
      <c r="S546" s="306" t="s">
        <v>29</v>
      </c>
      <c r="T546" s="307"/>
    </row>
    <row r="547" spans="1:20">
      <c r="B547" s="273" t="s">
        <v>33</v>
      </c>
      <c r="C547" s="274"/>
      <c r="D547" s="275"/>
      <c r="E547" s="276"/>
      <c r="F547" s="277">
        <f>+G520</f>
        <v>272871</v>
      </c>
      <c r="G547" s="277"/>
      <c r="H547" s="184"/>
      <c r="I547" s="275"/>
      <c r="J547" s="276"/>
      <c r="K547" s="276">
        <f>+L520</f>
        <v>3006.96</v>
      </c>
      <c r="L547" s="276"/>
      <c r="M547" s="276"/>
      <c r="N547" s="278"/>
      <c r="O547" s="275"/>
      <c r="P547" s="276"/>
      <c r="Q547" s="279">
        <f>+R520</f>
        <v>28824.440000000002</v>
      </c>
      <c r="R547" s="279"/>
      <c r="S547" s="276"/>
      <c r="T547" s="278"/>
    </row>
    <row r="548" spans="1:20" ht="15" customHeight="1" thickBot="1">
      <c r="B548" s="280" t="s">
        <v>34</v>
      </c>
      <c r="C548" s="281"/>
      <c r="D548" s="239"/>
      <c r="E548" s="237"/>
      <c r="F548" s="237">
        <f>+G538</f>
        <v>287129</v>
      </c>
      <c r="G548" s="237"/>
      <c r="H548" s="185"/>
      <c r="I548" s="239"/>
      <c r="J548" s="237"/>
      <c r="K548" s="237">
        <f>+L538</f>
        <v>12212.65</v>
      </c>
      <c r="L548" s="237"/>
      <c r="M548" s="237"/>
      <c r="N548" s="238"/>
      <c r="O548" s="239"/>
      <c r="P548" s="237"/>
      <c r="Q548" s="237">
        <f>+R538</f>
        <v>103713.84</v>
      </c>
      <c r="R548" s="237"/>
      <c r="S548" s="237"/>
      <c r="T548" s="238"/>
    </row>
    <row r="549" spans="1:20" ht="15.75" customHeight="1" thickBot="1">
      <c r="B549" s="27" t="s">
        <v>22</v>
      </c>
      <c r="C549" s="28"/>
      <c r="D549" s="240"/>
      <c r="E549" s="241"/>
      <c r="F549" s="242">
        <f>SUM(F547:G548)</f>
        <v>560000</v>
      </c>
      <c r="G549" s="242"/>
      <c r="H549" s="189"/>
      <c r="I549" s="240"/>
      <c r="J549" s="241"/>
      <c r="K549" s="241">
        <f>SUM(K547:L548)</f>
        <v>15219.61</v>
      </c>
      <c r="L549" s="241"/>
      <c r="M549" s="241"/>
      <c r="N549" s="243"/>
      <c r="O549" s="240"/>
      <c r="P549" s="241"/>
      <c r="Q549" s="242">
        <f>SUM(Q547:R548)</f>
        <v>132538.28</v>
      </c>
      <c r="R549" s="242"/>
      <c r="S549" s="241"/>
      <c r="T549" s="243"/>
    </row>
    <row r="550" spans="1:20">
      <c r="B550" s="53"/>
      <c r="C550" s="53"/>
      <c r="D550" s="53"/>
      <c r="E550" s="53"/>
      <c r="F550" s="57"/>
      <c r="G550" s="57"/>
      <c r="H550" s="52"/>
      <c r="I550" s="57"/>
      <c r="J550" s="57"/>
      <c r="K550" s="57"/>
      <c r="L550" s="52"/>
      <c r="M550" s="57"/>
      <c r="N550" s="52"/>
      <c r="O550" s="52"/>
      <c r="P550" s="57"/>
      <c r="Q550" s="18"/>
      <c r="R550" s="18"/>
      <c r="S550" s="18"/>
      <c r="T550" s="18"/>
    </row>
    <row r="551" spans="1:20" ht="15.75" thickBot="1">
      <c r="B551" s="53"/>
      <c r="C551" s="53"/>
      <c r="D551" s="53"/>
      <c r="E551" s="53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18"/>
      <c r="R551" s="18"/>
      <c r="S551" s="18"/>
      <c r="T551" s="18"/>
    </row>
    <row r="552" spans="1:20" ht="15.75" thickBot="1">
      <c r="B552" s="256" t="s">
        <v>35</v>
      </c>
      <c r="C552" s="257"/>
      <c r="D552" s="257"/>
      <c r="E552" s="258"/>
      <c r="F552" s="252"/>
      <c r="G552" s="252"/>
      <c r="H552" s="252"/>
      <c r="I552" s="252"/>
      <c r="J552" s="252"/>
      <c r="K552" s="252"/>
      <c r="L552" s="252"/>
      <c r="M552" s="252"/>
      <c r="N552" s="252"/>
      <c r="O552" s="252"/>
      <c r="P552" s="252"/>
      <c r="Q552" s="252"/>
      <c r="R552" s="252"/>
      <c r="S552" s="252"/>
      <c r="T552" s="252"/>
    </row>
    <row r="553" spans="1:20">
      <c r="B553" s="259"/>
      <c r="C553" s="260"/>
      <c r="D553" s="260"/>
      <c r="E553" s="260"/>
      <c r="F553" s="260"/>
      <c r="G553" s="260"/>
      <c r="H553" s="260"/>
      <c r="I553" s="260"/>
      <c r="J553" s="260"/>
      <c r="K553" s="260"/>
      <c r="L553" s="260"/>
      <c r="M553" s="260"/>
      <c r="N553" s="260"/>
      <c r="O553" s="260"/>
      <c r="P553" s="260"/>
      <c r="Q553" s="260"/>
      <c r="R553" s="260"/>
      <c r="S553" s="260"/>
      <c r="T553" s="261"/>
    </row>
    <row r="554" spans="1:20">
      <c r="B554" s="262"/>
      <c r="C554" s="263"/>
      <c r="D554" s="263"/>
      <c r="E554" s="263"/>
      <c r="F554" s="263"/>
      <c r="G554" s="263"/>
      <c r="H554" s="263"/>
      <c r="I554" s="263"/>
      <c r="J554" s="263"/>
      <c r="K554" s="263"/>
      <c r="L554" s="263"/>
      <c r="M554" s="263"/>
      <c r="N554" s="263"/>
      <c r="O554" s="263"/>
      <c r="P554" s="263"/>
      <c r="Q554" s="263"/>
      <c r="R554" s="263"/>
      <c r="S554" s="263"/>
      <c r="T554" s="264"/>
    </row>
    <row r="555" spans="1:20">
      <c r="B555" s="262"/>
      <c r="C555" s="263"/>
      <c r="D555" s="263"/>
      <c r="E555" s="263"/>
      <c r="F555" s="263"/>
      <c r="G555" s="263"/>
      <c r="H555" s="263"/>
      <c r="I555" s="263"/>
      <c r="J555" s="263"/>
      <c r="K555" s="263"/>
      <c r="L555" s="263"/>
      <c r="M555" s="263"/>
      <c r="N555" s="263"/>
      <c r="O555" s="263"/>
      <c r="P555" s="263"/>
      <c r="Q555" s="263"/>
      <c r="R555" s="263"/>
      <c r="S555" s="263"/>
      <c r="T555" s="264"/>
    </row>
    <row r="556" spans="1:20">
      <c r="B556" s="262"/>
      <c r="C556" s="263"/>
      <c r="D556" s="263"/>
      <c r="E556" s="263"/>
      <c r="F556" s="263"/>
      <c r="G556" s="263"/>
      <c r="H556" s="263"/>
      <c r="I556" s="263"/>
      <c r="J556" s="263"/>
      <c r="K556" s="263"/>
      <c r="L556" s="263"/>
      <c r="M556" s="263"/>
      <c r="N556" s="263"/>
      <c r="O556" s="263"/>
      <c r="P556" s="263"/>
      <c r="Q556" s="263"/>
      <c r="R556" s="263"/>
      <c r="S556" s="263"/>
      <c r="T556" s="264"/>
    </row>
    <row r="557" spans="1:20">
      <c r="B557" s="262"/>
      <c r="C557" s="263"/>
      <c r="D557" s="263"/>
      <c r="E557" s="263"/>
      <c r="F557" s="263"/>
      <c r="G557" s="263"/>
      <c r="H557" s="263"/>
      <c r="I557" s="263"/>
      <c r="J557" s="263"/>
      <c r="K557" s="263"/>
      <c r="L557" s="263"/>
      <c r="M557" s="263"/>
      <c r="N557" s="263"/>
      <c r="O557" s="263"/>
      <c r="P557" s="263"/>
      <c r="Q557" s="263"/>
      <c r="R557" s="263"/>
      <c r="S557" s="263"/>
      <c r="T557" s="264"/>
    </row>
    <row r="558" spans="1:20" ht="15.75" customHeight="1">
      <c r="B558" s="262"/>
      <c r="C558" s="263"/>
      <c r="D558" s="263"/>
      <c r="E558" s="263"/>
      <c r="F558" s="263"/>
      <c r="G558" s="263"/>
      <c r="H558" s="263"/>
      <c r="I558" s="263"/>
      <c r="J558" s="263"/>
      <c r="K558" s="263"/>
      <c r="L558" s="263"/>
      <c r="M558" s="263"/>
      <c r="N558" s="263"/>
      <c r="O558" s="263"/>
      <c r="P558" s="263"/>
      <c r="Q558" s="263"/>
      <c r="R558" s="263"/>
      <c r="S558" s="263"/>
      <c r="T558" s="264"/>
    </row>
    <row r="559" spans="1:20" ht="15.75" thickBot="1">
      <c r="B559" s="265"/>
      <c r="C559" s="266"/>
      <c r="D559" s="266"/>
      <c r="E559" s="266"/>
      <c r="F559" s="266"/>
      <c r="G559" s="266"/>
      <c r="H559" s="266"/>
      <c r="I559" s="266"/>
      <c r="J559" s="266"/>
      <c r="K559" s="266"/>
      <c r="L559" s="266"/>
      <c r="M559" s="266"/>
      <c r="N559" s="266"/>
      <c r="O559" s="266"/>
      <c r="P559" s="266"/>
      <c r="Q559" s="266"/>
      <c r="R559" s="266"/>
      <c r="S559" s="266"/>
      <c r="T559" s="267"/>
    </row>
    <row r="560" spans="1:20">
      <c r="B560" s="18"/>
    </row>
    <row r="561" spans="2:20">
      <c r="B561" s="32"/>
      <c r="C561" s="32"/>
      <c r="D561" s="32"/>
      <c r="E561" s="32"/>
      <c r="F561" s="32"/>
      <c r="H561" s="32"/>
      <c r="I561" s="248" t="s">
        <v>36</v>
      </c>
      <c r="J561" s="248"/>
      <c r="K561" s="248"/>
      <c r="L561" s="248"/>
      <c r="M561" s="248"/>
      <c r="N561" s="248"/>
      <c r="Q561" s="248" t="s">
        <v>37</v>
      </c>
      <c r="R561" s="248"/>
      <c r="S561" s="248"/>
      <c r="T561" s="248"/>
    </row>
    <row r="562" spans="2:20">
      <c r="B562" s="268" t="s">
        <v>38</v>
      </c>
      <c r="C562" s="268"/>
      <c r="D562" s="268"/>
      <c r="E562" s="268"/>
      <c r="F562" s="268"/>
      <c r="G562" s="268"/>
      <c r="H562" s="33"/>
      <c r="I562" s="269"/>
      <c r="J562" s="269"/>
      <c r="K562" s="269"/>
      <c r="L562" s="269"/>
      <c r="M562" s="269"/>
      <c r="N562" s="269"/>
      <c r="O562" s="33"/>
      <c r="P562" s="33"/>
      <c r="Q562" s="271" t="s">
        <v>1</v>
      </c>
      <c r="R562" s="271"/>
      <c r="S562" s="271"/>
      <c r="T562" s="271"/>
    </row>
    <row r="563" spans="2:20">
      <c r="B563" s="268"/>
      <c r="C563" s="268"/>
      <c r="D563" s="268"/>
      <c r="E563" s="268"/>
      <c r="F563" s="268"/>
      <c r="G563" s="268"/>
      <c r="H563" s="80"/>
      <c r="I563" s="269"/>
      <c r="J563" s="269"/>
      <c r="K563" s="269"/>
      <c r="L563" s="269"/>
      <c r="M563" s="269"/>
      <c r="N563" s="269"/>
      <c r="O563" s="80"/>
      <c r="P563" s="80"/>
      <c r="Q563" s="271"/>
      <c r="R563" s="271"/>
      <c r="S563" s="271"/>
      <c r="T563" s="271"/>
    </row>
    <row r="564" spans="2:20" ht="15.75" customHeight="1">
      <c r="B564" s="268"/>
      <c r="C564" s="268"/>
      <c r="D564" s="268"/>
      <c r="E564" s="268"/>
      <c r="F564" s="268"/>
      <c r="G564" s="268"/>
      <c r="H564" s="80"/>
      <c r="I564" s="269"/>
      <c r="J564" s="269"/>
      <c r="K564" s="269"/>
      <c r="L564" s="269"/>
      <c r="M564" s="269"/>
      <c r="N564" s="269"/>
      <c r="O564" s="80"/>
      <c r="P564" s="80"/>
      <c r="Q564" s="271"/>
      <c r="R564" s="271"/>
      <c r="S564" s="271"/>
      <c r="T564" s="271"/>
    </row>
    <row r="565" spans="2:20">
      <c r="B565" s="268"/>
      <c r="C565" s="268"/>
      <c r="D565" s="268"/>
      <c r="E565" s="268"/>
      <c r="F565" s="268"/>
      <c r="G565" s="268"/>
      <c r="H565" s="80"/>
      <c r="I565" s="269"/>
      <c r="J565" s="269"/>
      <c r="K565" s="269"/>
      <c r="L565" s="269"/>
      <c r="M565" s="269"/>
      <c r="N565" s="269"/>
      <c r="O565" s="80"/>
      <c r="P565" s="80"/>
      <c r="Q565" s="271"/>
      <c r="R565" s="271"/>
      <c r="S565" s="271"/>
      <c r="T565" s="271"/>
    </row>
    <row r="566" spans="2:20" ht="15.75" thickBot="1">
      <c r="B566" s="272"/>
      <c r="C566" s="272"/>
      <c r="D566" s="272"/>
      <c r="E566" s="272"/>
      <c r="F566" s="272"/>
      <c r="G566" s="272"/>
      <c r="I566" s="270"/>
      <c r="J566" s="270"/>
      <c r="K566" s="270"/>
      <c r="L566" s="270"/>
      <c r="M566" s="270"/>
      <c r="N566" s="270"/>
      <c r="Q566" s="252"/>
      <c r="R566" s="252"/>
      <c r="S566" s="252"/>
      <c r="T566" s="252"/>
    </row>
    <row r="567" spans="2:20">
      <c r="B567" s="244" t="s">
        <v>66</v>
      </c>
      <c r="C567" s="244"/>
      <c r="D567" s="244"/>
      <c r="E567" s="244"/>
      <c r="F567" s="244"/>
      <c r="G567" s="244"/>
      <c r="I567" s="244" t="s">
        <v>56</v>
      </c>
      <c r="J567" s="244"/>
      <c r="K567" s="244"/>
      <c r="L567" s="244"/>
      <c r="M567" s="244"/>
      <c r="N567" s="244"/>
      <c r="Q567" s="245" t="s">
        <v>87</v>
      </c>
      <c r="R567" s="245"/>
      <c r="S567" s="245"/>
      <c r="T567" s="245"/>
    </row>
    <row r="568" spans="2:20">
      <c r="B568" s="246" t="s">
        <v>57</v>
      </c>
      <c r="C568" s="246"/>
      <c r="D568" s="246"/>
      <c r="E568" s="246"/>
      <c r="F568" s="246"/>
      <c r="G568" s="246"/>
      <c r="I568" s="247" t="s">
        <v>58</v>
      </c>
      <c r="J568" s="247"/>
      <c r="K568" s="247"/>
      <c r="L568" s="247"/>
      <c r="M568" s="247"/>
      <c r="N568" s="247"/>
      <c r="O568" s="81"/>
      <c r="P568" s="81"/>
      <c r="Q568" s="247" t="s">
        <v>59</v>
      </c>
      <c r="R568" s="247"/>
      <c r="S568" s="247"/>
      <c r="T568" s="247"/>
    </row>
    <row r="570" spans="2:20">
      <c r="I570" s="248" t="s">
        <v>40</v>
      </c>
      <c r="J570" s="248"/>
      <c r="K570" s="248"/>
      <c r="L570" s="248"/>
      <c r="M570" s="248"/>
      <c r="N570" s="248"/>
    </row>
    <row r="571" spans="2:20">
      <c r="B571" s="249" t="s">
        <v>120</v>
      </c>
      <c r="C571" s="250"/>
      <c r="D571" s="250"/>
      <c r="E571" s="250"/>
      <c r="F571" s="250"/>
      <c r="G571" s="250"/>
      <c r="I571" s="251" t="s">
        <v>39</v>
      </c>
      <c r="J571" s="251"/>
      <c r="K571" s="251"/>
      <c r="L571" s="251"/>
      <c r="M571" s="251"/>
      <c r="N571" s="251"/>
      <c r="Q571" s="251" t="s">
        <v>41</v>
      </c>
      <c r="R571" s="251"/>
      <c r="S571" s="251"/>
      <c r="T571" s="251"/>
    </row>
    <row r="572" spans="2:20">
      <c r="B572" s="246"/>
      <c r="C572" s="246"/>
      <c r="D572" s="246"/>
      <c r="E572" s="246"/>
      <c r="F572" s="246"/>
      <c r="G572" s="246"/>
      <c r="I572" s="251"/>
      <c r="J572" s="251"/>
      <c r="K572" s="251"/>
      <c r="L572" s="251"/>
      <c r="M572" s="251"/>
      <c r="N572" s="251"/>
      <c r="Q572" s="246"/>
      <c r="R572" s="246"/>
      <c r="S572" s="246"/>
      <c r="T572" s="246"/>
    </row>
    <row r="573" spans="2:20">
      <c r="B573" s="246"/>
      <c r="C573" s="246"/>
      <c r="D573" s="246"/>
      <c r="E573" s="246"/>
      <c r="F573" s="246"/>
      <c r="G573" s="246"/>
      <c r="I573" s="251"/>
      <c r="J573" s="251"/>
      <c r="K573" s="251"/>
      <c r="L573" s="251"/>
      <c r="M573" s="251"/>
      <c r="N573" s="251"/>
      <c r="Q573" s="246"/>
      <c r="R573" s="246"/>
      <c r="S573" s="246"/>
      <c r="T573" s="246"/>
    </row>
    <row r="574" spans="2:20">
      <c r="B574" s="246"/>
      <c r="C574" s="246"/>
      <c r="D574" s="246"/>
      <c r="E574" s="246"/>
      <c r="F574" s="246"/>
      <c r="G574" s="246"/>
      <c r="I574" s="251"/>
      <c r="J574" s="251"/>
      <c r="K574" s="251"/>
      <c r="L574" s="251"/>
      <c r="M574" s="251"/>
      <c r="N574" s="251"/>
      <c r="Q574" s="246"/>
      <c r="R574" s="246"/>
      <c r="S574" s="246"/>
      <c r="T574" s="246"/>
    </row>
    <row r="575" spans="2:20" ht="15.75" thickBot="1">
      <c r="B575" s="252"/>
      <c r="C575" s="252"/>
      <c r="D575" s="252"/>
      <c r="E575" s="252"/>
      <c r="F575" s="252"/>
      <c r="G575" s="252"/>
      <c r="H575" s="34"/>
      <c r="I575" s="253"/>
      <c r="J575" s="253"/>
      <c r="K575" s="253"/>
      <c r="L575" s="253"/>
      <c r="M575" s="253"/>
      <c r="N575" s="253"/>
      <c r="O575" s="34"/>
      <c r="P575" s="34"/>
      <c r="Q575" s="252"/>
      <c r="R575" s="252"/>
      <c r="S575" s="252"/>
      <c r="T575" s="252"/>
    </row>
    <row r="576" spans="2:20">
      <c r="B576" s="244" t="s">
        <v>60</v>
      </c>
      <c r="C576" s="244"/>
      <c r="D576" s="244"/>
      <c r="E576" s="244"/>
      <c r="F576" s="244"/>
      <c r="G576" s="244"/>
      <c r="H576" s="82"/>
      <c r="I576" s="244" t="s">
        <v>61</v>
      </c>
      <c r="J576" s="244"/>
      <c r="K576" s="244"/>
      <c r="L576" s="244"/>
      <c r="M576" s="244"/>
      <c r="N576" s="244"/>
      <c r="O576" s="34"/>
      <c r="P576" s="34"/>
      <c r="Q576" s="244" t="s">
        <v>62</v>
      </c>
      <c r="R576" s="244"/>
      <c r="S576" s="244"/>
      <c r="T576" s="244"/>
    </row>
    <row r="577" spans="2:20" ht="33" customHeight="1">
      <c r="B577" s="254" t="s">
        <v>63</v>
      </c>
      <c r="C577" s="254"/>
      <c r="D577" s="254"/>
      <c r="E577" s="254"/>
      <c r="F577" s="254"/>
      <c r="G577" s="254"/>
      <c r="I577" s="255" t="s">
        <v>64</v>
      </c>
      <c r="J577" s="255"/>
      <c r="K577" s="255"/>
      <c r="L577" s="255"/>
      <c r="M577" s="255"/>
      <c r="N577" s="255"/>
      <c r="Q577" s="255" t="s">
        <v>65</v>
      </c>
      <c r="R577" s="255"/>
      <c r="S577" s="255"/>
      <c r="T577" s="255"/>
    </row>
    <row r="587" spans="2:20">
      <c r="F587" s="1"/>
      <c r="G587" s="1"/>
      <c r="H587" s="1"/>
      <c r="I587" s="1"/>
      <c r="J587" s="1"/>
      <c r="K587" s="1"/>
      <c r="L587" s="1"/>
      <c r="M587" s="1"/>
      <c r="N587" s="1"/>
    </row>
    <row r="588" spans="2:20" ht="25.5">
      <c r="B588" s="385" t="s">
        <v>0</v>
      </c>
      <c r="C588" s="385"/>
      <c r="D588" s="385"/>
      <c r="E588" s="385"/>
      <c r="F588" s="385"/>
      <c r="G588" s="385"/>
      <c r="H588" s="385"/>
      <c r="I588" s="385"/>
      <c r="J588" s="385"/>
      <c r="K588" s="385"/>
      <c r="L588" s="385"/>
      <c r="M588" s="385"/>
      <c r="N588" s="385"/>
      <c r="O588" s="385"/>
      <c r="P588" s="385"/>
      <c r="Q588" s="385"/>
      <c r="R588" s="385"/>
      <c r="S588" s="385"/>
      <c r="T588" s="385"/>
    </row>
    <row r="589" spans="2:20">
      <c r="F589" t="s">
        <v>1</v>
      </c>
    </row>
    <row r="590" spans="2:20" ht="21.75">
      <c r="B590" s="2"/>
      <c r="C590" s="2"/>
      <c r="D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2:20" ht="15.75" thickBo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2:20" ht="15.75" customHeight="1" thickBot="1">
      <c r="B592" s="386" t="s">
        <v>2</v>
      </c>
      <c r="C592" s="387"/>
      <c r="D592" s="387"/>
      <c r="E592" s="387"/>
      <c r="F592" s="388"/>
      <c r="G592" s="389" t="s">
        <v>138</v>
      </c>
      <c r="H592" s="390"/>
      <c r="I592" s="390"/>
      <c r="J592" s="390"/>
      <c r="K592" s="390"/>
      <c r="L592" s="390"/>
      <c r="M592" s="390"/>
      <c r="N592" s="390"/>
      <c r="O592" s="390"/>
      <c r="P592" s="390"/>
      <c r="Q592" s="390"/>
      <c r="R592" s="390"/>
      <c r="S592" s="390"/>
      <c r="T592" s="391"/>
    </row>
    <row r="593" spans="2:26" ht="15.75" thickBot="1">
      <c r="B593" s="392" t="s">
        <v>3</v>
      </c>
      <c r="C593" s="393"/>
      <c r="D593" s="393"/>
      <c r="E593" s="393"/>
      <c r="F593" s="394"/>
      <c r="G593" s="395" t="s">
        <v>67</v>
      </c>
      <c r="H593" s="390"/>
      <c r="I593" s="390"/>
      <c r="J593" s="390"/>
      <c r="K593" s="390"/>
      <c r="L593" s="390"/>
      <c r="M593" s="390"/>
      <c r="N593" s="390"/>
      <c r="O593" s="390"/>
      <c r="P593" s="390"/>
      <c r="Q593" s="390"/>
      <c r="R593" s="390"/>
      <c r="S593" s="390"/>
      <c r="T593" s="391"/>
    </row>
    <row r="594" spans="2:26" ht="15.75" thickBot="1">
      <c r="B594" s="392" t="s">
        <v>4</v>
      </c>
      <c r="C594" s="393"/>
      <c r="D594" s="393"/>
      <c r="E594" s="393"/>
      <c r="F594" s="394"/>
      <c r="G594" s="359" t="s">
        <v>42</v>
      </c>
      <c r="H594" s="360"/>
      <c r="I594" s="360"/>
      <c r="J594" s="360"/>
      <c r="K594" s="360"/>
      <c r="L594" s="360"/>
      <c r="M594" s="360"/>
      <c r="N594" s="360"/>
      <c r="O594" s="360"/>
      <c r="P594" s="360"/>
      <c r="Q594" s="360"/>
      <c r="R594" s="360"/>
      <c r="S594" s="360"/>
      <c r="T594" s="361"/>
    </row>
    <row r="595" spans="2:26" ht="15.75" thickBot="1">
      <c r="B595" s="392" t="s">
        <v>5</v>
      </c>
      <c r="C595" s="393"/>
      <c r="D595" s="393"/>
      <c r="E595" s="393"/>
      <c r="F595" s="394"/>
      <c r="G595" s="359" t="s">
        <v>83</v>
      </c>
      <c r="H595" s="360"/>
      <c r="I595" s="360"/>
      <c r="J595" s="360"/>
      <c r="K595" s="360"/>
      <c r="L595" s="360"/>
      <c r="M595" s="360"/>
      <c r="N595" s="360"/>
      <c r="O595" s="360"/>
      <c r="P595" s="360"/>
      <c r="Q595" s="360"/>
      <c r="R595" s="360"/>
      <c r="S595" s="360"/>
      <c r="T595" s="361"/>
    </row>
    <row r="596" spans="2:26" ht="15.75" thickBot="1">
      <c r="B596" s="292" t="s">
        <v>6</v>
      </c>
      <c r="C596" s="357"/>
      <c r="D596" s="357"/>
      <c r="E596" s="357"/>
      <c r="F596" s="358"/>
      <c r="G596" s="106" t="s">
        <v>7</v>
      </c>
      <c r="H596" s="431"/>
      <c r="I596" s="432"/>
      <c r="J596" s="432"/>
      <c r="K596" s="433"/>
      <c r="L596" s="96" t="s">
        <v>8</v>
      </c>
      <c r="M596" s="431">
        <v>560000</v>
      </c>
      <c r="N596" s="432"/>
      <c r="O596" s="432"/>
      <c r="P596" s="433"/>
      <c r="Q596" s="323" t="s">
        <v>9</v>
      </c>
      <c r="R596" s="323"/>
      <c r="S596" s="431"/>
      <c r="T596" s="433"/>
    </row>
    <row r="597" spans="2:26" ht="15.75" thickBot="1">
      <c r="B597" s="399" t="s">
        <v>10</v>
      </c>
      <c r="C597" s="400"/>
      <c r="D597" s="400"/>
      <c r="E597" s="400"/>
      <c r="F597" s="401"/>
      <c r="G597" s="131" t="s">
        <v>7</v>
      </c>
      <c r="H597" s="402"/>
      <c r="I597" s="403"/>
      <c r="J597" s="403"/>
      <c r="K597" s="404"/>
      <c r="L597" s="131" t="s">
        <v>8</v>
      </c>
      <c r="M597" s="402">
        <v>560000</v>
      </c>
      <c r="N597" s="403"/>
      <c r="O597" s="403"/>
      <c r="P597" s="404"/>
      <c r="Q597" s="405"/>
      <c r="R597" s="405"/>
      <c r="S597" s="405"/>
      <c r="T597" s="406"/>
    </row>
    <row r="598" spans="2:26" ht="15.75" thickBot="1">
      <c r="B598" s="351" t="s">
        <v>11</v>
      </c>
      <c r="C598" s="352"/>
      <c r="D598" s="352"/>
      <c r="E598" s="352"/>
      <c r="F598" s="353"/>
      <c r="G598" s="354" t="s">
        <v>74</v>
      </c>
      <c r="H598" s="355"/>
      <c r="I598" s="355"/>
      <c r="J598" s="355"/>
      <c r="K598" s="355"/>
      <c r="L598" s="355"/>
      <c r="M598" s="355"/>
      <c r="N598" s="355"/>
      <c r="O598" s="355"/>
      <c r="P598" s="355"/>
      <c r="Q598" s="355"/>
      <c r="R598" s="355"/>
      <c r="S598" s="355"/>
      <c r="T598" s="356"/>
    </row>
    <row r="599" spans="2:26" ht="15.75" thickBot="1">
      <c r="B599" s="292" t="s">
        <v>12</v>
      </c>
      <c r="C599" s="357"/>
      <c r="D599" s="357"/>
      <c r="E599" s="357"/>
      <c r="F599" s="358"/>
      <c r="G599" s="359" t="s">
        <v>79</v>
      </c>
      <c r="H599" s="360"/>
      <c r="I599" s="360"/>
      <c r="J599" s="360"/>
      <c r="K599" s="360"/>
      <c r="L599" s="360"/>
      <c r="M599" s="360"/>
      <c r="N599" s="360"/>
      <c r="O599" s="360"/>
      <c r="P599" s="360"/>
      <c r="Q599" s="360"/>
      <c r="R599" s="360"/>
      <c r="S599" s="360"/>
      <c r="T599" s="361"/>
    </row>
    <row r="600" spans="2:26" ht="15.75" thickBot="1">
      <c r="B600" s="362"/>
      <c r="C600" s="362"/>
      <c r="D600" s="362"/>
      <c r="E600" s="362"/>
      <c r="F600" s="362"/>
      <c r="G600" s="362"/>
      <c r="H600" s="362"/>
      <c r="I600" s="362"/>
      <c r="J600" s="362"/>
      <c r="K600" s="362"/>
      <c r="L600" s="362"/>
      <c r="M600" s="362"/>
      <c r="N600" s="362"/>
      <c r="O600" s="362"/>
      <c r="P600" s="362"/>
      <c r="Q600" s="362"/>
      <c r="R600" s="362"/>
      <c r="S600" s="362"/>
      <c r="T600" s="362"/>
    </row>
    <row r="601" spans="2:26" ht="30.75" customHeight="1" thickBot="1">
      <c r="B601" s="328" t="s">
        <v>13</v>
      </c>
      <c r="C601" s="329"/>
      <c r="D601" s="330"/>
      <c r="E601" s="329" t="s">
        <v>14</v>
      </c>
      <c r="F601" s="330"/>
      <c r="G601" s="334" t="s">
        <v>15</v>
      </c>
      <c r="H601" s="335"/>
      <c r="I601" s="335"/>
      <c r="J601" s="335"/>
      <c r="K601" s="335"/>
      <c r="L601" s="335"/>
      <c r="M601" s="335"/>
      <c r="N601" s="335"/>
      <c r="O601" s="335"/>
      <c r="P601" s="335"/>
      <c r="Q601" s="335"/>
      <c r="R601" s="335"/>
      <c r="S601" s="335"/>
      <c r="T601" s="336"/>
    </row>
    <row r="602" spans="2:26" ht="15.75" thickBot="1">
      <c r="B602" s="331"/>
      <c r="C602" s="332"/>
      <c r="D602" s="333"/>
      <c r="E602" s="332"/>
      <c r="F602" s="333"/>
      <c r="G602" s="366" t="s">
        <v>16</v>
      </c>
      <c r="H602" s="301" t="s">
        <v>17</v>
      </c>
      <c r="I602" s="302"/>
      <c r="J602" s="302"/>
      <c r="K602" s="302"/>
      <c r="L602" s="302"/>
      <c r="M602" s="303"/>
      <c r="N602" s="369" t="s">
        <v>18</v>
      </c>
      <c r="O602" s="370"/>
      <c r="P602" s="370"/>
      <c r="Q602" s="370"/>
      <c r="R602" s="370"/>
      <c r="S602" s="370"/>
      <c r="T602" s="371"/>
    </row>
    <row r="603" spans="2:26">
      <c r="B603" s="331"/>
      <c r="C603" s="332"/>
      <c r="D603" s="333"/>
      <c r="E603" s="332"/>
      <c r="F603" s="333"/>
      <c r="G603" s="367"/>
      <c r="H603" s="366" t="s">
        <v>19</v>
      </c>
      <c r="I603" s="372"/>
      <c r="J603" s="372"/>
      <c r="K603" s="366" t="s">
        <v>20</v>
      </c>
      <c r="L603" s="372"/>
      <c r="M603" s="374"/>
      <c r="N603" s="376" t="s">
        <v>19</v>
      </c>
      <c r="O603" s="377"/>
      <c r="P603" s="377"/>
      <c r="Q603" s="366" t="s">
        <v>20</v>
      </c>
      <c r="R603" s="372"/>
      <c r="S603" s="372"/>
      <c r="T603" s="345" t="s">
        <v>21</v>
      </c>
      <c r="U603" s="229" t="s">
        <v>121</v>
      </c>
      <c r="V603" s="230"/>
      <c r="W603" s="229" t="s">
        <v>122</v>
      </c>
      <c r="X603" s="230"/>
      <c r="Y603" s="229" t="s">
        <v>123</v>
      </c>
      <c r="Z603" s="230"/>
    </row>
    <row r="604" spans="2:26" ht="15.75" thickBot="1">
      <c r="B604" s="363"/>
      <c r="C604" s="364"/>
      <c r="D604" s="365"/>
      <c r="E604" s="332"/>
      <c r="F604" s="333"/>
      <c r="G604" s="368"/>
      <c r="H604" s="368"/>
      <c r="I604" s="373"/>
      <c r="J604" s="373"/>
      <c r="K604" s="368"/>
      <c r="L604" s="373"/>
      <c r="M604" s="375"/>
      <c r="N604" s="368"/>
      <c r="O604" s="373"/>
      <c r="P604" s="373"/>
      <c r="Q604" s="368"/>
      <c r="R604" s="373"/>
      <c r="S604" s="373"/>
      <c r="T604" s="346"/>
      <c r="U604" s="231"/>
      <c r="V604" s="232"/>
      <c r="W604" s="231"/>
      <c r="X604" s="232"/>
      <c r="Y604" s="231"/>
      <c r="Z604" s="232"/>
    </row>
    <row r="605" spans="2:26">
      <c r="B605" s="378" t="s">
        <v>43</v>
      </c>
      <c r="C605" s="379"/>
      <c r="D605" s="380"/>
      <c r="E605" s="381"/>
      <c r="F605" s="382"/>
      <c r="G605" s="140"/>
      <c r="H605" s="384"/>
      <c r="I605" s="383"/>
      <c r="J605" s="382"/>
      <c r="K605" s="381"/>
      <c r="L605" s="383"/>
      <c r="M605" s="383"/>
      <c r="N605" s="384"/>
      <c r="O605" s="383"/>
      <c r="P605" s="383"/>
      <c r="Q605" s="384"/>
      <c r="R605" s="383"/>
      <c r="S605" s="382"/>
      <c r="T605" s="225"/>
      <c r="U605" s="204"/>
      <c r="V605" s="204"/>
      <c r="W605" s="204"/>
      <c r="X605" s="204"/>
      <c r="Y605" s="204"/>
      <c r="Z605" s="204"/>
    </row>
    <row r="606" spans="2:26">
      <c r="B606" s="319" t="s">
        <v>44</v>
      </c>
      <c r="C606" s="320"/>
      <c r="D606" s="321"/>
      <c r="E606" s="311" t="s">
        <v>47</v>
      </c>
      <c r="F606" s="322"/>
      <c r="G606" s="141">
        <v>948</v>
      </c>
      <c r="H606" s="317">
        <v>200</v>
      </c>
      <c r="I606" s="318"/>
      <c r="J606" s="416"/>
      <c r="K606" s="313">
        <v>200</v>
      </c>
      <c r="L606" s="313"/>
      <c r="M606" s="316"/>
      <c r="N606" s="317">
        <f>+H606+N508</f>
        <v>718</v>
      </c>
      <c r="O606" s="318"/>
      <c r="P606" s="318"/>
      <c r="Q606" s="348">
        <v>718</v>
      </c>
      <c r="R606" s="349"/>
      <c r="S606" s="429"/>
      <c r="T606" s="226">
        <f>+Q606/G606</f>
        <v>0.7573839662447257</v>
      </c>
      <c r="U606" s="205">
        <f>+H606+N508</f>
        <v>718</v>
      </c>
      <c r="V606" s="205">
        <f>+N606-U606</f>
        <v>0</v>
      </c>
      <c r="W606" s="205">
        <f>+K606+Q508</f>
        <v>718</v>
      </c>
      <c r="X606" s="205">
        <f>+Q606-W606</f>
        <v>0</v>
      </c>
      <c r="Y606" s="206">
        <f>+W606/G606</f>
        <v>0.7573839662447257</v>
      </c>
      <c r="Z606" s="207">
        <f>+T606-Y606</f>
        <v>0</v>
      </c>
    </row>
    <row r="607" spans="2:26">
      <c r="B607" s="319" t="s">
        <v>45</v>
      </c>
      <c r="C607" s="320"/>
      <c r="D607" s="321"/>
      <c r="E607" s="311" t="s">
        <v>48</v>
      </c>
      <c r="F607" s="322"/>
      <c r="G607" s="141">
        <v>240</v>
      </c>
      <c r="H607" s="317">
        <v>30</v>
      </c>
      <c r="I607" s="318"/>
      <c r="J607" s="416"/>
      <c r="K607" s="313">
        <v>30</v>
      </c>
      <c r="L607" s="313"/>
      <c r="M607" s="316"/>
      <c r="N607" s="317">
        <f>+H607+N509</f>
        <v>160</v>
      </c>
      <c r="O607" s="318"/>
      <c r="P607" s="318"/>
      <c r="Q607" s="317">
        <f>+K607+Q509</f>
        <v>160</v>
      </c>
      <c r="R607" s="318"/>
      <c r="S607" s="416"/>
      <c r="T607" s="226">
        <f t="shared" ref="T607:T610" si="178">+Q607/G607</f>
        <v>0.66666666666666663</v>
      </c>
      <c r="U607" s="205">
        <f t="shared" ref="U607:U608" si="179">+H607+N509</f>
        <v>160</v>
      </c>
      <c r="V607" s="205">
        <f t="shared" ref="V607:V608" si="180">+N607-U607</f>
        <v>0</v>
      </c>
      <c r="W607" s="205">
        <f t="shared" ref="W607:W608" si="181">+K607+Q509</f>
        <v>160</v>
      </c>
      <c r="X607" s="205">
        <f t="shared" ref="X607:X608" si="182">+Q607-W607</f>
        <v>0</v>
      </c>
      <c r="Y607" s="206">
        <f t="shared" ref="Y607:Y608" si="183">+W607/G607</f>
        <v>0.66666666666666663</v>
      </c>
      <c r="Z607" s="207">
        <f t="shared" ref="Z607:Z608" si="184">+T607-Y607</f>
        <v>0</v>
      </c>
    </row>
    <row r="608" spans="2:26">
      <c r="B608" s="44" t="s">
        <v>46</v>
      </c>
      <c r="C608" s="42"/>
      <c r="D608" s="43"/>
      <c r="E608" s="350" t="s">
        <v>48</v>
      </c>
      <c r="F608" s="322"/>
      <c r="G608" s="141">
        <v>950</v>
      </c>
      <c r="H608" s="317">
        <v>120</v>
      </c>
      <c r="I608" s="313"/>
      <c r="J608" s="316"/>
      <c r="K608" s="313">
        <v>120</v>
      </c>
      <c r="L608" s="313"/>
      <c r="M608" s="316"/>
      <c r="N608" s="317">
        <f>+H608+N510</f>
        <v>590</v>
      </c>
      <c r="O608" s="318"/>
      <c r="P608" s="318"/>
      <c r="Q608" s="317">
        <f>+K608+Q510</f>
        <v>520</v>
      </c>
      <c r="R608" s="318"/>
      <c r="S608" s="416"/>
      <c r="T608" s="226">
        <f t="shared" si="178"/>
        <v>0.54736842105263162</v>
      </c>
      <c r="U608" s="205">
        <f t="shared" si="179"/>
        <v>590</v>
      </c>
      <c r="V608" s="205">
        <f t="shared" si="180"/>
        <v>0</v>
      </c>
      <c r="W608" s="205">
        <f t="shared" si="181"/>
        <v>520</v>
      </c>
      <c r="X608" s="205">
        <f t="shared" si="182"/>
        <v>0</v>
      </c>
      <c r="Y608" s="206">
        <f t="shared" si="183"/>
        <v>0.54736842105263162</v>
      </c>
      <c r="Z608" s="207">
        <f t="shared" si="184"/>
        <v>0</v>
      </c>
    </row>
    <row r="609" spans="2:26">
      <c r="B609" s="308" t="s">
        <v>51</v>
      </c>
      <c r="C609" s="309"/>
      <c r="D609" s="310"/>
      <c r="E609" s="311"/>
      <c r="F609" s="312"/>
      <c r="G609" s="141"/>
      <c r="H609" s="317"/>
      <c r="I609" s="313"/>
      <c r="J609" s="316"/>
      <c r="K609" s="313"/>
      <c r="L609" s="313"/>
      <c r="M609" s="316"/>
      <c r="N609" s="317"/>
      <c r="O609" s="313"/>
      <c r="P609" s="313"/>
      <c r="Q609" s="317"/>
      <c r="R609" s="313"/>
      <c r="S609" s="316"/>
      <c r="T609" s="226"/>
      <c r="U609" s="204"/>
      <c r="V609" s="204"/>
      <c r="W609" s="204"/>
      <c r="X609" s="204"/>
      <c r="Y609" s="204"/>
      <c r="Z609" s="204"/>
    </row>
    <row r="610" spans="2:26" ht="15.75" thickBot="1">
      <c r="B610" s="319" t="s">
        <v>52</v>
      </c>
      <c r="C610" s="320"/>
      <c r="D610" s="321"/>
      <c r="E610" s="311" t="s">
        <v>53</v>
      </c>
      <c r="F610" s="322"/>
      <c r="G610" s="142">
        <v>48</v>
      </c>
      <c r="H610" s="417">
        <v>4</v>
      </c>
      <c r="I610" s="418"/>
      <c r="J610" s="419"/>
      <c r="K610" s="313">
        <v>4</v>
      </c>
      <c r="L610" s="313"/>
      <c r="M610" s="316"/>
      <c r="N610" s="317">
        <f>+H610+N512</f>
        <v>28</v>
      </c>
      <c r="O610" s="318"/>
      <c r="P610" s="318"/>
      <c r="Q610" s="417">
        <f>+K610+Q512</f>
        <v>28</v>
      </c>
      <c r="R610" s="420"/>
      <c r="S610" s="421"/>
      <c r="T610" s="226">
        <f t="shared" si="178"/>
        <v>0.58333333333333337</v>
      </c>
      <c r="U610" s="205">
        <f>+H610+N512</f>
        <v>28</v>
      </c>
      <c r="V610" s="205">
        <f>+N610-U610</f>
        <v>0</v>
      </c>
      <c r="W610" s="205">
        <f>+K610+Q512</f>
        <v>28</v>
      </c>
      <c r="X610" s="205">
        <f>+Q610-W610</f>
        <v>0</v>
      </c>
      <c r="Y610" s="206">
        <f>+W610/G610</f>
        <v>0.58333333333333337</v>
      </c>
      <c r="Z610" s="207">
        <f>+T610-Y610</f>
        <v>0</v>
      </c>
    </row>
    <row r="611" spans="2:26" ht="15.75" thickBot="1">
      <c r="B611" s="426" t="s">
        <v>22</v>
      </c>
      <c r="C611" s="324"/>
      <c r="D611" s="324"/>
      <c r="E611" s="324"/>
      <c r="F611" s="427"/>
      <c r="G611" s="325"/>
      <c r="H611" s="326"/>
      <c r="I611" s="326"/>
      <c r="J611" s="326"/>
      <c r="K611" s="326"/>
      <c r="L611" s="326"/>
      <c r="M611" s="327"/>
      <c r="N611" s="325"/>
      <c r="O611" s="326"/>
      <c r="P611" s="326"/>
      <c r="Q611" s="326"/>
      <c r="R611" s="326"/>
      <c r="S611" s="326"/>
      <c r="T611" s="327"/>
      <c r="U611" s="204"/>
      <c r="V611" s="204"/>
      <c r="W611" s="204"/>
      <c r="X611" s="204"/>
      <c r="Y611" s="204"/>
      <c r="Z611" s="204"/>
    </row>
    <row r="612" spans="2:26" ht="15.75" thickBot="1">
      <c r="B612" s="5"/>
      <c r="C612" s="6"/>
      <c r="D612" s="7"/>
      <c r="E612" s="8"/>
      <c r="F612" s="9"/>
      <c r="G612" s="10"/>
      <c r="H612" s="12"/>
      <c r="I612" s="12"/>
      <c r="J612" s="13"/>
      <c r="K612" s="12"/>
      <c r="L612" s="13"/>
      <c r="M612" s="12"/>
      <c r="N612" s="12"/>
      <c r="O612" s="12"/>
      <c r="P612" s="12"/>
      <c r="Q612" s="13"/>
      <c r="R612" s="12"/>
      <c r="S612" s="10"/>
      <c r="T612" s="12"/>
      <c r="U612" s="204"/>
      <c r="V612" s="204"/>
      <c r="W612" s="204"/>
      <c r="X612" s="204"/>
      <c r="Y612" s="204"/>
      <c r="Z612" s="204"/>
    </row>
    <row r="613" spans="2:26" ht="16.5" thickBot="1">
      <c r="B613" s="328" t="s">
        <v>23</v>
      </c>
      <c r="C613" s="329"/>
      <c r="D613" s="329"/>
      <c r="E613" s="329"/>
      <c r="F613" s="330"/>
      <c r="G613" s="334" t="s">
        <v>24</v>
      </c>
      <c r="H613" s="335"/>
      <c r="I613" s="335"/>
      <c r="J613" s="335"/>
      <c r="K613" s="335"/>
      <c r="L613" s="335"/>
      <c r="M613" s="335"/>
      <c r="N613" s="335"/>
      <c r="O613" s="335"/>
      <c r="P613" s="335"/>
      <c r="Q613" s="335"/>
      <c r="R613" s="335"/>
      <c r="S613" s="335"/>
      <c r="T613" s="336"/>
      <c r="U613" s="204"/>
      <c r="V613" s="204"/>
      <c r="W613" s="204"/>
      <c r="X613" s="204"/>
      <c r="Y613" s="204"/>
      <c r="Z613" s="204"/>
    </row>
    <row r="614" spans="2:26" ht="15.75" thickBot="1">
      <c r="B614" s="331"/>
      <c r="C614" s="332"/>
      <c r="D614" s="332"/>
      <c r="E614" s="332"/>
      <c r="F614" s="333"/>
      <c r="G614" s="337" t="s">
        <v>25</v>
      </c>
      <c r="H614" s="332" t="s">
        <v>17</v>
      </c>
      <c r="I614" s="332"/>
      <c r="J614" s="332"/>
      <c r="K614" s="332"/>
      <c r="L614" s="332"/>
      <c r="M614" s="333"/>
      <c r="N614" s="340" t="s">
        <v>18</v>
      </c>
      <c r="O614" s="341"/>
      <c r="P614" s="341"/>
      <c r="Q614" s="341"/>
      <c r="R614" s="341"/>
      <c r="S614" s="341"/>
      <c r="T614" s="342"/>
      <c r="U614" s="204"/>
      <c r="V614" s="204"/>
      <c r="W614" s="204"/>
      <c r="X614" s="204"/>
      <c r="Y614" s="204"/>
      <c r="Z614" s="204"/>
    </row>
    <row r="615" spans="2:26" ht="15.75" thickBot="1">
      <c r="B615" s="331"/>
      <c r="C615" s="332"/>
      <c r="D615" s="332"/>
      <c r="E615" s="332"/>
      <c r="F615" s="333"/>
      <c r="G615" s="338"/>
      <c r="H615" s="302" t="s">
        <v>19</v>
      </c>
      <c r="I615" s="302"/>
      <c r="J615" s="303"/>
      <c r="K615" s="301" t="s">
        <v>26</v>
      </c>
      <c r="L615" s="302"/>
      <c r="M615" s="303"/>
      <c r="N615" s="301" t="s">
        <v>19</v>
      </c>
      <c r="O615" s="302"/>
      <c r="P615" s="343"/>
      <c r="Q615" s="344" t="s">
        <v>26</v>
      </c>
      <c r="R615" s="302"/>
      <c r="S615" s="303"/>
      <c r="T615" s="345" t="s">
        <v>21</v>
      </c>
      <c r="U615" s="233" t="s">
        <v>124</v>
      </c>
      <c r="V615" s="234"/>
      <c r="W615" s="233" t="s">
        <v>125</v>
      </c>
      <c r="X615" s="234"/>
      <c r="Y615" s="233" t="s">
        <v>123</v>
      </c>
      <c r="Z615" s="234"/>
    </row>
    <row r="616" spans="2:26" ht="15.75" thickBot="1">
      <c r="B616" s="331"/>
      <c r="C616" s="332"/>
      <c r="D616" s="332"/>
      <c r="E616" s="332"/>
      <c r="F616" s="333"/>
      <c r="G616" s="339"/>
      <c r="H616" s="66" t="s">
        <v>27</v>
      </c>
      <c r="I616" s="68" t="s">
        <v>28</v>
      </c>
      <c r="J616" s="68" t="s">
        <v>29</v>
      </c>
      <c r="K616" s="66" t="s">
        <v>27</v>
      </c>
      <c r="L616" s="68" t="s">
        <v>28</v>
      </c>
      <c r="M616" s="67" t="s">
        <v>29</v>
      </c>
      <c r="N616" s="15" t="s">
        <v>27</v>
      </c>
      <c r="O616" s="66" t="s">
        <v>28</v>
      </c>
      <c r="P616" s="16" t="s">
        <v>29</v>
      </c>
      <c r="Q616" s="17" t="s">
        <v>27</v>
      </c>
      <c r="R616" s="65" t="s">
        <v>28</v>
      </c>
      <c r="S616" s="68" t="s">
        <v>29</v>
      </c>
      <c r="T616" s="346"/>
      <c r="U616" s="235"/>
      <c r="V616" s="236"/>
      <c r="W616" s="235"/>
      <c r="X616" s="236"/>
      <c r="Y616" s="235"/>
      <c r="Z616" s="236"/>
    </row>
    <row r="617" spans="2:26" ht="15.75" thickBot="1">
      <c r="B617" s="282" t="s">
        <v>30</v>
      </c>
      <c r="C617" s="283"/>
      <c r="D617" s="283"/>
      <c r="E617" s="283"/>
      <c r="F617" s="283"/>
      <c r="G617" s="283"/>
      <c r="H617" s="283"/>
      <c r="I617" s="283"/>
      <c r="J617" s="283"/>
      <c r="K617" s="283"/>
      <c r="L617" s="283"/>
      <c r="M617" s="283"/>
      <c r="N617" s="283"/>
      <c r="O617" s="283"/>
      <c r="P617" s="283"/>
      <c r="Q617" s="283"/>
      <c r="R617" s="283"/>
      <c r="S617" s="283"/>
      <c r="T617" s="284"/>
      <c r="U617" s="204"/>
      <c r="V617" s="204"/>
      <c r="W617" s="204"/>
      <c r="X617" s="204"/>
      <c r="Y617" s="204"/>
      <c r="Z617" s="204"/>
    </row>
    <row r="618" spans="2:26" ht="15.75" thickBot="1">
      <c r="B618" s="285" t="s">
        <v>49</v>
      </c>
      <c r="C618" s="286"/>
      <c r="D618" s="286"/>
      <c r="E618" s="286"/>
      <c r="F618" s="286"/>
      <c r="G618" s="95">
        <f>SUM(G619:G632)</f>
        <v>272871</v>
      </c>
      <c r="H618" s="95"/>
      <c r="I618" s="95">
        <f>SUM(I619:I632)</f>
        <v>26150</v>
      </c>
      <c r="J618" s="95"/>
      <c r="K618" s="95"/>
      <c r="L618" s="95">
        <f>SUM(L619:L632)</f>
        <v>6313.92</v>
      </c>
      <c r="M618" s="95"/>
      <c r="N618" s="95"/>
      <c r="O618" s="95">
        <f>SUM(O619:O632)</f>
        <v>187400.47</v>
      </c>
      <c r="P618" s="148"/>
      <c r="Q618" s="95"/>
      <c r="R618" s="95">
        <f>SUM(R619:R632)</f>
        <v>35138.36</v>
      </c>
      <c r="S618" s="148"/>
      <c r="T618" s="159"/>
      <c r="U618" s="120"/>
      <c r="V618" s="120"/>
      <c r="W618" s="121"/>
      <c r="X618" s="121"/>
      <c r="Y618" s="206"/>
      <c r="Z618" s="206"/>
    </row>
    <row r="619" spans="2:26">
      <c r="B619" s="86" t="s">
        <v>93</v>
      </c>
      <c r="F619" s="84"/>
      <c r="G619" s="119">
        <v>6000</v>
      </c>
      <c r="H619" s="20"/>
      <c r="I619" s="20">
        <v>0</v>
      </c>
      <c r="J619" s="20"/>
      <c r="K619" s="20"/>
      <c r="L619" s="119">
        <v>0</v>
      </c>
      <c r="M619" s="108"/>
      <c r="N619" s="20"/>
      <c r="O619" s="20">
        <f t="shared" ref="O619" si="185">+I619+O521</f>
        <v>6000</v>
      </c>
      <c r="P619" s="20"/>
      <c r="Q619" s="20"/>
      <c r="R619" s="20">
        <f t="shared" ref="R619" si="186">+L619+R521</f>
        <v>0</v>
      </c>
      <c r="S619" s="20"/>
      <c r="T619" s="152">
        <f>+R619/G619</f>
        <v>0</v>
      </c>
      <c r="U619" s="120">
        <f>+I619+O521</f>
        <v>6000</v>
      </c>
      <c r="V619" s="120">
        <f>+O619-U619</f>
        <v>0</v>
      </c>
      <c r="W619" s="121">
        <f>+L619+R521</f>
        <v>0</v>
      </c>
      <c r="X619" s="121">
        <f>+R619-W619</f>
        <v>0</v>
      </c>
      <c r="Y619" s="206">
        <f t="shared" ref="Y619" si="187">+W619/G619</f>
        <v>0</v>
      </c>
      <c r="Z619" s="206">
        <f t="shared" ref="Z619" si="188">+T619-Y619</f>
        <v>0</v>
      </c>
    </row>
    <row r="620" spans="2:26">
      <c r="B620" s="86" t="s">
        <v>94</v>
      </c>
      <c r="F620" s="84"/>
      <c r="G620" s="119">
        <v>30000</v>
      </c>
      <c r="H620" s="20"/>
      <c r="I620" s="20">
        <v>0</v>
      </c>
      <c r="J620" s="20"/>
      <c r="K620" s="20"/>
      <c r="L620" s="119">
        <v>0</v>
      </c>
      <c r="M620" s="108"/>
      <c r="N620" s="20"/>
      <c r="O620" s="20">
        <f t="shared" ref="O620:O632" si="189">+I620+O522</f>
        <v>30000</v>
      </c>
      <c r="P620" s="20"/>
      <c r="Q620" s="20"/>
      <c r="R620" s="20">
        <f t="shared" ref="R620:R632" si="190">+L620+R522</f>
        <v>2228.08</v>
      </c>
      <c r="S620" s="20"/>
      <c r="T620" s="152">
        <f t="shared" ref="T620:T632" si="191">+R620/G620</f>
        <v>7.4269333333333326E-2</v>
      </c>
      <c r="U620" s="120">
        <f t="shared" ref="U620:U632" si="192">+I620+O522</f>
        <v>30000</v>
      </c>
      <c r="V620" s="120">
        <f t="shared" ref="V620:V632" si="193">+O620-U620</f>
        <v>0</v>
      </c>
      <c r="W620" s="121">
        <f t="shared" ref="W620:W632" si="194">+L620+R522</f>
        <v>2228.08</v>
      </c>
      <c r="X620" s="121">
        <f t="shared" ref="X620:X632" si="195">+R620-W620</f>
        <v>0</v>
      </c>
      <c r="Y620" s="206">
        <f t="shared" ref="Y620:Y632" si="196">+W620/G620</f>
        <v>7.4269333333333326E-2</v>
      </c>
      <c r="Z620" s="206">
        <f t="shared" ref="Z620:Z632" si="197">+T620-Y620</f>
        <v>0</v>
      </c>
    </row>
    <row r="621" spans="2:26">
      <c r="B621" s="86" t="s">
        <v>95</v>
      </c>
      <c r="F621" s="84"/>
      <c r="G621" s="119">
        <v>10500</v>
      </c>
      <c r="H621" s="20"/>
      <c r="I621" s="20">
        <v>3000</v>
      </c>
      <c r="J621" s="20"/>
      <c r="K621" s="20"/>
      <c r="L621" s="119">
        <v>0</v>
      </c>
      <c r="M621" s="108"/>
      <c r="N621" s="20"/>
      <c r="O621" s="20">
        <f t="shared" si="189"/>
        <v>7500</v>
      </c>
      <c r="P621" s="20"/>
      <c r="Q621" s="20"/>
      <c r="R621" s="20">
        <f t="shared" si="190"/>
        <v>1500</v>
      </c>
      <c r="S621" s="20"/>
      <c r="T621" s="152">
        <f t="shared" si="191"/>
        <v>0.14285714285714285</v>
      </c>
      <c r="U621" s="120">
        <f t="shared" si="192"/>
        <v>7500</v>
      </c>
      <c r="V621" s="120">
        <f t="shared" si="193"/>
        <v>0</v>
      </c>
      <c r="W621" s="121">
        <f t="shared" si="194"/>
        <v>1500</v>
      </c>
      <c r="X621" s="121">
        <f t="shared" si="195"/>
        <v>0</v>
      </c>
      <c r="Y621" s="206">
        <f t="shared" si="196"/>
        <v>0.14285714285714285</v>
      </c>
      <c r="Z621" s="206">
        <f t="shared" si="197"/>
        <v>0</v>
      </c>
    </row>
    <row r="622" spans="2:26">
      <c r="B622" s="86" t="s">
        <v>96</v>
      </c>
      <c r="F622" s="84"/>
      <c r="G622" s="119">
        <v>16000</v>
      </c>
      <c r="H622" s="20"/>
      <c r="I622" s="20">
        <v>0</v>
      </c>
      <c r="J622" s="20"/>
      <c r="K622" s="20"/>
      <c r="L622" s="119">
        <v>0</v>
      </c>
      <c r="M622" s="108"/>
      <c r="N622" s="20"/>
      <c r="O622" s="20">
        <f t="shared" si="189"/>
        <v>12000</v>
      </c>
      <c r="P622" s="20"/>
      <c r="Q622" s="20"/>
      <c r="R622" s="20">
        <f t="shared" si="190"/>
        <v>0</v>
      </c>
      <c r="S622" s="20"/>
      <c r="T622" s="152">
        <f t="shared" si="191"/>
        <v>0</v>
      </c>
      <c r="U622" s="120">
        <f t="shared" si="192"/>
        <v>12000</v>
      </c>
      <c r="V622" s="120">
        <f t="shared" si="193"/>
        <v>0</v>
      </c>
      <c r="W622" s="121">
        <f t="shared" si="194"/>
        <v>0</v>
      </c>
      <c r="X622" s="121">
        <f t="shared" si="195"/>
        <v>0</v>
      </c>
      <c r="Y622" s="206">
        <f t="shared" si="196"/>
        <v>0</v>
      </c>
      <c r="Z622" s="206">
        <f t="shared" si="197"/>
        <v>0</v>
      </c>
    </row>
    <row r="623" spans="2:26">
      <c r="B623" s="86" t="s">
        <v>97</v>
      </c>
      <c r="F623" s="84"/>
      <c r="G623" s="119">
        <v>92994</v>
      </c>
      <c r="H623" s="20"/>
      <c r="I623" s="220">
        <v>15007.08</v>
      </c>
      <c r="J623" s="20"/>
      <c r="K623" s="20"/>
      <c r="L623" s="119">
        <v>3000</v>
      </c>
      <c r="M623" s="108"/>
      <c r="N623" s="20"/>
      <c r="O623" s="20">
        <f t="shared" si="189"/>
        <v>50297.030000000006</v>
      </c>
      <c r="P623" s="20"/>
      <c r="Q623" s="20"/>
      <c r="R623" s="20">
        <f t="shared" si="190"/>
        <v>22098</v>
      </c>
      <c r="S623" s="20"/>
      <c r="T623" s="152">
        <f t="shared" si="191"/>
        <v>0.23762823407961803</v>
      </c>
      <c r="U623" s="120">
        <f t="shared" si="192"/>
        <v>50297.030000000006</v>
      </c>
      <c r="V623" s="120">
        <f t="shared" si="193"/>
        <v>0</v>
      </c>
      <c r="W623" s="121">
        <f t="shared" si="194"/>
        <v>22098</v>
      </c>
      <c r="X623" s="121">
        <f t="shared" si="195"/>
        <v>0</v>
      </c>
      <c r="Y623" s="206">
        <f t="shared" si="196"/>
        <v>0.23762823407961803</v>
      </c>
      <c r="Z623" s="206">
        <f t="shared" si="197"/>
        <v>0</v>
      </c>
    </row>
    <row r="624" spans="2:26">
      <c r="B624" s="86" t="s">
        <v>98</v>
      </c>
      <c r="F624" s="84"/>
      <c r="G624" s="119">
        <v>5000</v>
      </c>
      <c r="H624" s="20"/>
      <c r="I624" s="220">
        <v>0</v>
      </c>
      <c r="J624" s="20"/>
      <c r="K624" s="20"/>
      <c r="L624" s="119">
        <v>3300</v>
      </c>
      <c r="M624" s="108"/>
      <c r="N624" s="20"/>
      <c r="O624" s="20">
        <f t="shared" si="189"/>
        <v>5000</v>
      </c>
      <c r="P624" s="20"/>
      <c r="Q624" s="20"/>
      <c r="R624" s="20">
        <f t="shared" si="190"/>
        <v>3300</v>
      </c>
      <c r="S624" s="20"/>
      <c r="T624" s="152">
        <f t="shared" si="191"/>
        <v>0.66</v>
      </c>
      <c r="U624" s="120">
        <f t="shared" si="192"/>
        <v>5000</v>
      </c>
      <c r="V624" s="120">
        <f t="shared" si="193"/>
        <v>0</v>
      </c>
      <c r="W624" s="121">
        <f t="shared" si="194"/>
        <v>3300</v>
      </c>
      <c r="X624" s="121">
        <f t="shared" si="195"/>
        <v>0</v>
      </c>
      <c r="Y624" s="206">
        <f t="shared" si="196"/>
        <v>0.66</v>
      </c>
      <c r="Z624" s="206">
        <f t="shared" si="197"/>
        <v>0</v>
      </c>
    </row>
    <row r="625" spans="1:26">
      <c r="B625" s="86" t="s">
        <v>99</v>
      </c>
      <c r="F625" s="84"/>
      <c r="G625" s="119">
        <v>14000</v>
      </c>
      <c r="H625" s="20"/>
      <c r="I625" s="220">
        <v>2000</v>
      </c>
      <c r="J625" s="20"/>
      <c r="K625" s="20"/>
      <c r="L625" s="119">
        <v>0</v>
      </c>
      <c r="M625" s="108"/>
      <c r="N625" s="20"/>
      <c r="O625" s="20">
        <f t="shared" si="189"/>
        <v>10000</v>
      </c>
      <c r="P625" s="20"/>
      <c r="Q625" s="20"/>
      <c r="R625" s="20">
        <f t="shared" si="190"/>
        <v>0</v>
      </c>
      <c r="S625" s="20"/>
      <c r="T625" s="152">
        <f t="shared" si="191"/>
        <v>0</v>
      </c>
      <c r="U625" s="120">
        <f t="shared" si="192"/>
        <v>10000</v>
      </c>
      <c r="V625" s="120">
        <f t="shared" si="193"/>
        <v>0</v>
      </c>
      <c r="W625" s="121">
        <f t="shared" si="194"/>
        <v>0</v>
      </c>
      <c r="X625" s="121">
        <f t="shared" si="195"/>
        <v>0</v>
      </c>
      <c r="Y625" s="206">
        <f t="shared" si="196"/>
        <v>0</v>
      </c>
      <c r="Z625" s="206">
        <f t="shared" si="197"/>
        <v>0</v>
      </c>
    </row>
    <row r="626" spans="1:26">
      <c r="B626" s="86" t="s">
        <v>100</v>
      </c>
      <c r="F626" s="84"/>
      <c r="G626" s="119">
        <v>10000</v>
      </c>
      <c r="H626" s="20"/>
      <c r="I626" s="20">
        <v>0</v>
      </c>
      <c r="J626" s="20"/>
      <c r="K626" s="20"/>
      <c r="L626" s="119">
        <v>0</v>
      </c>
      <c r="M626" s="108"/>
      <c r="N626" s="20"/>
      <c r="O626" s="20">
        <f t="shared" si="189"/>
        <v>10000</v>
      </c>
      <c r="P626" s="20"/>
      <c r="Q626" s="20"/>
      <c r="R626" s="20">
        <f t="shared" si="190"/>
        <v>0</v>
      </c>
      <c r="S626" s="20"/>
      <c r="T626" s="152">
        <f t="shared" si="191"/>
        <v>0</v>
      </c>
      <c r="U626" s="120">
        <f t="shared" si="192"/>
        <v>10000</v>
      </c>
      <c r="V626" s="120">
        <f t="shared" si="193"/>
        <v>0</v>
      </c>
      <c r="W626" s="121">
        <f t="shared" si="194"/>
        <v>0</v>
      </c>
      <c r="X626" s="121">
        <f t="shared" si="195"/>
        <v>0</v>
      </c>
      <c r="Y626" s="206">
        <f t="shared" si="196"/>
        <v>0</v>
      </c>
      <c r="Z626" s="206">
        <f t="shared" si="197"/>
        <v>0</v>
      </c>
    </row>
    <row r="627" spans="1:26">
      <c r="B627" s="86" t="s">
        <v>101</v>
      </c>
      <c r="F627" s="84"/>
      <c r="G627" s="119">
        <v>12000</v>
      </c>
      <c r="H627" s="20"/>
      <c r="I627" s="20">
        <v>4000</v>
      </c>
      <c r="J627" s="20"/>
      <c r="K627" s="20"/>
      <c r="L627" s="119">
        <v>0</v>
      </c>
      <c r="M627" s="108"/>
      <c r="N627" s="20"/>
      <c r="O627" s="20">
        <f t="shared" si="189"/>
        <v>8000</v>
      </c>
      <c r="P627" s="20"/>
      <c r="Q627" s="20"/>
      <c r="R627" s="20">
        <f t="shared" si="190"/>
        <v>5655</v>
      </c>
      <c r="S627" s="20"/>
      <c r="T627" s="152">
        <f t="shared" si="191"/>
        <v>0.47125</v>
      </c>
      <c r="U627" s="120">
        <f t="shared" si="192"/>
        <v>8000</v>
      </c>
      <c r="V627" s="120">
        <f t="shared" si="193"/>
        <v>0</v>
      </c>
      <c r="W627" s="121">
        <f t="shared" si="194"/>
        <v>5655</v>
      </c>
      <c r="X627" s="121">
        <f t="shared" si="195"/>
        <v>0</v>
      </c>
      <c r="Y627" s="206">
        <f t="shared" si="196"/>
        <v>0.47125</v>
      </c>
      <c r="Z627" s="206">
        <f t="shared" si="197"/>
        <v>0</v>
      </c>
    </row>
    <row r="628" spans="1:26">
      <c r="B628" s="86" t="s">
        <v>102</v>
      </c>
      <c r="F628" s="84"/>
      <c r="G628" s="119">
        <v>13000</v>
      </c>
      <c r="H628" s="20"/>
      <c r="I628" s="20">
        <v>0</v>
      </c>
      <c r="J628" s="20"/>
      <c r="K628" s="20"/>
      <c r="L628" s="119">
        <v>0</v>
      </c>
      <c r="M628" s="108"/>
      <c r="N628" s="20"/>
      <c r="O628" s="20">
        <f t="shared" si="189"/>
        <v>0</v>
      </c>
      <c r="P628" s="20"/>
      <c r="Q628" s="20"/>
      <c r="R628" s="20">
        <f t="shared" si="190"/>
        <v>0</v>
      </c>
      <c r="S628" s="20"/>
      <c r="T628" s="152">
        <f t="shared" si="191"/>
        <v>0</v>
      </c>
      <c r="U628" s="120">
        <f t="shared" si="192"/>
        <v>0</v>
      </c>
      <c r="V628" s="120">
        <f t="shared" si="193"/>
        <v>0</v>
      </c>
      <c r="W628" s="121">
        <f t="shared" si="194"/>
        <v>0</v>
      </c>
      <c r="X628" s="121">
        <f t="shared" si="195"/>
        <v>0</v>
      </c>
      <c r="Y628" s="206">
        <f t="shared" si="196"/>
        <v>0</v>
      </c>
      <c r="Z628" s="206">
        <f t="shared" si="197"/>
        <v>0</v>
      </c>
    </row>
    <row r="629" spans="1:26">
      <c r="B629" s="86" t="s">
        <v>103</v>
      </c>
      <c r="F629" s="84"/>
      <c r="G629" s="119">
        <v>38377</v>
      </c>
      <c r="H629" s="20"/>
      <c r="I629" s="20">
        <v>0</v>
      </c>
      <c r="J629" s="20"/>
      <c r="K629" s="20"/>
      <c r="L629" s="119">
        <v>0</v>
      </c>
      <c r="M629" s="108"/>
      <c r="N629" s="20"/>
      <c r="O629" s="20">
        <f t="shared" si="189"/>
        <v>34135</v>
      </c>
      <c r="P629" s="20"/>
      <c r="Q629" s="20"/>
      <c r="R629" s="20">
        <f t="shared" si="190"/>
        <v>0</v>
      </c>
      <c r="S629" s="20"/>
      <c r="T629" s="152">
        <f t="shared" si="191"/>
        <v>0</v>
      </c>
      <c r="U629" s="120">
        <f t="shared" si="192"/>
        <v>34135</v>
      </c>
      <c r="V629" s="120">
        <f t="shared" si="193"/>
        <v>0</v>
      </c>
      <c r="W629" s="121">
        <f t="shared" si="194"/>
        <v>0</v>
      </c>
      <c r="X629" s="121">
        <f t="shared" si="195"/>
        <v>0</v>
      </c>
      <c r="Y629" s="206">
        <f t="shared" si="196"/>
        <v>0</v>
      </c>
      <c r="Z629" s="206">
        <f t="shared" si="197"/>
        <v>0</v>
      </c>
    </row>
    <row r="630" spans="1:26">
      <c r="B630" s="86" t="s">
        <v>104</v>
      </c>
      <c r="F630" s="84"/>
      <c r="G630" s="119">
        <v>14000</v>
      </c>
      <c r="H630" s="20"/>
      <c r="I630" s="20">
        <v>0</v>
      </c>
      <c r="J630" s="20"/>
      <c r="K630" s="20"/>
      <c r="L630" s="119">
        <v>0</v>
      </c>
      <c r="M630" s="108"/>
      <c r="N630" s="20"/>
      <c r="O630" s="20">
        <f t="shared" si="189"/>
        <v>6000</v>
      </c>
      <c r="P630" s="20"/>
      <c r="Q630" s="20"/>
      <c r="R630" s="20">
        <f t="shared" si="190"/>
        <v>0</v>
      </c>
      <c r="S630" s="20"/>
      <c r="T630" s="152">
        <f t="shared" si="191"/>
        <v>0</v>
      </c>
      <c r="U630" s="120">
        <f t="shared" si="192"/>
        <v>6000</v>
      </c>
      <c r="V630" s="120">
        <f t="shared" si="193"/>
        <v>0</v>
      </c>
      <c r="W630" s="121">
        <f t="shared" si="194"/>
        <v>0</v>
      </c>
      <c r="X630" s="121">
        <f t="shared" si="195"/>
        <v>0</v>
      </c>
      <c r="Y630" s="206">
        <f t="shared" si="196"/>
        <v>0</v>
      </c>
      <c r="Z630" s="206">
        <f t="shared" si="197"/>
        <v>0</v>
      </c>
    </row>
    <row r="631" spans="1:26">
      <c r="B631" s="86" t="s">
        <v>105</v>
      </c>
      <c r="F631" s="84"/>
      <c r="G631" s="119">
        <v>1000</v>
      </c>
      <c r="H631" s="20"/>
      <c r="I631" s="20">
        <v>142.91999999999999</v>
      </c>
      <c r="J631" s="20"/>
      <c r="K631" s="20"/>
      <c r="L631" s="119">
        <v>13.92</v>
      </c>
      <c r="M631" s="108"/>
      <c r="N631" s="20"/>
      <c r="O631" s="20">
        <f t="shared" si="189"/>
        <v>468.43999999999994</v>
      </c>
      <c r="P631" s="20"/>
      <c r="Q631" s="20"/>
      <c r="R631" s="20">
        <f t="shared" si="190"/>
        <v>357.27999999999992</v>
      </c>
      <c r="S631" s="20"/>
      <c r="T631" s="152">
        <f t="shared" si="191"/>
        <v>0.35727999999999993</v>
      </c>
      <c r="U631" s="120">
        <f t="shared" si="192"/>
        <v>468.43999999999994</v>
      </c>
      <c r="V631" s="120">
        <f t="shared" si="193"/>
        <v>0</v>
      </c>
      <c r="W631" s="121">
        <f t="shared" si="194"/>
        <v>357.27999999999992</v>
      </c>
      <c r="X631" s="121">
        <f t="shared" si="195"/>
        <v>0</v>
      </c>
      <c r="Y631" s="206">
        <f t="shared" si="196"/>
        <v>0.35727999999999993</v>
      </c>
      <c r="Z631" s="206">
        <f t="shared" si="197"/>
        <v>0</v>
      </c>
    </row>
    <row r="632" spans="1:26" ht="15.75" thickBot="1">
      <c r="B632" s="88" t="s">
        <v>106</v>
      </c>
      <c r="C632" s="83"/>
      <c r="D632" s="83"/>
      <c r="E632" s="83"/>
      <c r="F632" s="87"/>
      <c r="G632" s="119">
        <v>10000</v>
      </c>
      <c r="H632" s="20"/>
      <c r="I632" s="20">
        <v>2000</v>
      </c>
      <c r="J632" s="20"/>
      <c r="K632" s="20"/>
      <c r="L632" s="124">
        <v>0</v>
      </c>
      <c r="M632" s="20"/>
      <c r="N632" s="20"/>
      <c r="O632" s="20">
        <f t="shared" si="189"/>
        <v>8000</v>
      </c>
      <c r="P632" s="20"/>
      <c r="Q632" s="20"/>
      <c r="R632" s="20">
        <f t="shared" si="190"/>
        <v>0</v>
      </c>
      <c r="S632" s="20"/>
      <c r="T632" s="152">
        <f t="shared" si="191"/>
        <v>0</v>
      </c>
      <c r="U632" s="120">
        <f t="shared" si="192"/>
        <v>8000</v>
      </c>
      <c r="V632" s="120">
        <f t="shared" si="193"/>
        <v>0</v>
      </c>
      <c r="W632" s="121">
        <f t="shared" si="194"/>
        <v>0</v>
      </c>
      <c r="X632" s="121">
        <f t="shared" si="195"/>
        <v>0</v>
      </c>
      <c r="Y632" s="206">
        <f t="shared" si="196"/>
        <v>0</v>
      </c>
      <c r="Z632" s="206">
        <f t="shared" si="197"/>
        <v>0</v>
      </c>
    </row>
    <row r="633" spans="1:26" s="157" customFormat="1" ht="15.75" thickBot="1">
      <c r="B633" s="287" t="s">
        <v>51</v>
      </c>
      <c r="C633" s="288"/>
      <c r="D633" s="288"/>
      <c r="E633" s="288"/>
      <c r="F633" s="288"/>
      <c r="G633" s="95"/>
      <c r="H633" s="95"/>
      <c r="I633" s="95"/>
      <c r="J633" s="95"/>
      <c r="K633" s="95"/>
      <c r="L633" s="95"/>
      <c r="M633" s="95"/>
      <c r="N633" s="95"/>
      <c r="O633" s="95"/>
      <c r="P633" s="95"/>
      <c r="Q633" s="95"/>
      <c r="R633" s="95"/>
      <c r="S633" s="144"/>
      <c r="T633" s="158"/>
    </row>
    <row r="634" spans="1:26">
      <c r="B634" s="289"/>
      <c r="C634" s="290"/>
      <c r="D634" s="290"/>
      <c r="E634" s="290"/>
      <c r="F634" s="291"/>
      <c r="G634" s="93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152"/>
    </row>
    <row r="635" spans="1:26" ht="15.75" thickBot="1">
      <c r="B635" s="289"/>
      <c r="C635" s="290"/>
      <c r="D635" s="290"/>
      <c r="E635" s="290"/>
      <c r="F635" s="291"/>
      <c r="G635" s="93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152"/>
    </row>
    <row r="636" spans="1:26" ht="15.75" thickBot="1">
      <c r="A636" s="18"/>
      <c r="B636" s="133" t="s">
        <v>89</v>
      </c>
      <c r="C636" s="132"/>
      <c r="D636" s="132"/>
      <c r="E636" s="132"/>
      <c r="F636" s="132"/>
      <c r="G636" s="161">
        <f>SUM(G637:G639)</f>
        <v>287129</v>
      </c>
      <c r="H636" s="162"/>
      <c r="I636" s="163">
        <f>SUM(I637:I639)</f>
        <v>19433</v>
      </c>
      <c r="J636" s="164"/>
      <c r="K636" s="164"/>
      <c r="L636" s="163">
        <f>SUM(L637:L639)</f>
        <v>23450.2</v>
      </c>
      <c r="M636" s="164"/>
      <c r="N636" s="164"/>
      <c r="O636" s="163">
        <f>SUM(O637:O639)</f>
        <v>168551.53</v>
      </c>
      <c r="P636" s="164"/>
      <c r="Q636" s="164"/>
      <c r="R636" s="163">
        <f>SUM(R637:R639)</f>
        <v>127164.04</v>
      </c>
      <c r="S636" s="165"/>
      <c r="T636" s="160"/>
    </row>
    <row r="637" spans="1:26">
      <c r="B637" s="86" t="s">
        <v>90</v>
      </c>
      <c r="F637" s="84"/>
      <c r="G637" s="119">
        <v>233196</v>
      </c>
      <c r="H637" s="20"/>
      <c r="I637" s="20">
        <v>19433</v>
      </c>
      <c r="J637" s="20"/>
      <c r="K637" s="20"/>
      <c r="L637" s="115">
        <v>23450.2</v>
      </c>
      <c r="M637" s="20"/>
      <c r="N637" s="20"/>
      <c r="O637" s="20">
        <f t="shared" ref="O637:O639" si="198">+I637+O539</f>
        <v>136031</v>
      </c>
      <c r="P637" s="20"/>
      <c r="Q637" s="20"/>
      <c r="R637" s="20">
        <f t="shared" ref="R637:R639" si="199">+L637+R539</f>
        <v>127164.04</v>
      </c>
      <c r="S637" s="20"/>
      <c r="T637" s="152">
        <f t="shared" ref="T637:T639" si="200">+R637/G637</f>
        <v>0.54530969656426354</v>
      </c>
      <c r="U637" s="120">
        <f t="shared" ref="U637:U639" si="201">+I637+O539</f>
        <v>136031</v>
      </c>
      <c r="V637" s="120">
        <f t="shared" ref="V637:V639" si="202">+O637-U637</f>
        <v>0</v>
      </c>
      <c r="W637" s="121">
        <f t="shared" ref="W637:W639" si="203">+L637+R539</f>
        <v>127164.04</v>
      </c>
      <c r="X637" s="121">
        <f t="shared" ref="X637:X639" si="204">+R637-W637</f>
        <v>0</v>
      </c>
      <c r="Y637" s="206">
        <f t="shared" ref="Y637:Y639" si="205">+W637/G637</f>
        <v>0.54530969656426354</v>
      </c>
      <c r="Z637" s="206">
        <f t="shared" ref="Z637:Z639" si="206">+T637-Y637</f>
        <v>0</v>
      </c>
    </row>
    <row r="638" spans="1:26">
      <c r="B638" s="86" t="s">
        <v>91</v>
      </c>
      <c r="F638" s="84"/>
      <c r="G638" s="119">
        <v>19433</v>
      </c>
      <c r="H638" s="20"/>
      <c r="I638" s="20">
        <v>0</v>
      </c>
      <c r="J638" s="20"/>
      <c r="K638" s="20"/>
      <c r="L638" s="119">
        <v>0</v>
      </c>
      <c r="M638" s="108"/>
      <c r="N638" s="20"/>
      <c r="O638" s="20">
        <f t="shared" si="198"/>
        <v>0</v>
      </c>
      <c r="P638" s="20"/>
      <c r="Q638" s="20"/>
      <c r="R638" s="20">
        <f t="shared" si="199"/>
        <v>0</v>
      </c>
      <c r="S638" s="20"/>
      <c r="T638" s="152">
        <f t="shared" si="200"/>
        <v>0</v>
      </c>
      <c r="U638" s="120">
        <f t="shared" si="201"/>
        <v>0</v>
      </c>
      <c r="V638" s="120">
        <f t="shared" si="202"/>
        <v>0</v>
      </c>
      <c r="W638" s="121">
        <f t="shared" si="203"/>
        <v>0</v>
      </c>
      <c r="X638" s="121">
        <f t="shared" si="204"/>
        <v>0</v>
      </c>
      <c r="Y638" s="206">
        <f t="shared" si="205"/>
        <v>0</v>
      </c>
      <c r="Z638" s="206">
        <f t="shared" si="206"/>
        <v>0</v>
      </c>
    </row>
    <row r="639" spans="1:26" ht="15.75" thickBot="1">
      <c r="B639" s="86" t="s">
        <v>92</v>
      </c>
      <c r="F639" s="84"/>
      <c r="G639" s="119">
        <v>34500</v>
      </c>
      <c r="H639" s="20"/>
      <c r="I639" s="20">
        <v>0</v>
      </c>
      <c r="J639" s="20"/>
      <c r="K639" s="20"/>
      <c r="L639" s="119">
        <v>0</v>
      </c>
      <c r="M639" s="108"/>
      <c r="N639" s="20"/>
      <c r="O639" s="20">
        <f t="shared" si="198"/>
        <v>32520.53</v>
      </c>
      <c r="P639" s="20"/>
      <c r="Q639" s="20"/>
      <c r="R639" s="20">
        <f t="shared" si="199"/>
        <v>0</v>
      </c>
      <c r="S639" s="20"/>
      <c r="T639" s="152">
        <f t="shared" si="200"/>
        <v>0</v>
      </c>
      <c r="U639" s="120">
        <f t="shared" si="201"/>
        <v>32520.53</v>
      </c>
      <c r="V639" s="120">
        <f t="shared" si="202"/>
        <v>0</v>
      </c>
      <c r="W639" s="121">
        <f t="shared" si="203"/>
        <v>0</v>
      </c>
      <c r="X639" s="121">
        <f t="shared" si="204"/>
        <v>0</v>
      </c>
      <c r="Y639" s="206">
        <f t="shared" si="205"/>
        <v>0</v>
      </c>
      <c r="Z639" s="206">
        <f t="shared" si="206"/>
        <v>0</v>
      </c>
    </row>
    <row r="640" spans="1:26" ht="15.75" thickBot="1">
      <c r="A640" s="18"/>
      <c r="B640" s="292" t="s">
        <v>22</v>
      </c>
      <c r="C640" s="293"/>
      <c r="D640" s="293"/>
      <c r="E640" s="293"/>
      <c r="F640" s="294"/>
      <c r="G640" s="147">
        <f>+G618+G636+G633</f>
        <v>560000</v>
      </c>
      <c r="H640" s="21"/>
      <c r="I640" s="21">
        <f>SUM(I619:I632,I637:I639)</f>
        <v>45583</v>
      </c>
      <c r="J640" s="21"/>
      <c r="K640" s="21"/>
      <c r="L640" s="21">
        <f>+L618+L633+L636</f>
        <v>29764.120000000003</v>
      </c>
      <c r="M640" s="21"/>
      <c r="N640" s="21"/>
      <c r="O640" s="21">
        <f>+O618+O633+O636</f>
        <v>355952</v>
      </c>
      <c r="P640" s="21"/>
      <c r="Q640" s="21"/>
      <c r="R640" s="21">
        <f>+R618+R633+R636</f>
        <v>162302.39999999999</v>
      </c>
      <c r="S640" s="22"/>
      <c r="T640" s="153"/>
      <c r="U640" s="25"/>
    </row>
    <row r="641" spans="1:20" ht="15.75" thickBot="1">
      <c r="C641" s="23"/>
      <c r="H641" s="24"/>
      <c r="K641" s="24"/>
      <c r="M641" s="24"/>
      <c r="T641" s="24"/>
    </row>
    <row r="642" spans="1:20" ht="15.75" thickBot="1">
      <c r="A642" s="18"/>
      <c r="B642" s="295" t="s">
        <v>31</v>
      </c>
      <c r="C642" s="296"/>
      <c r="D642" s="296"/>
      <c r="E642" s="296"/>
      <c r="F642" s="296"/>
      <c r="G642" s="296"/>
      <c r="H642" s="296"/>
      <c r="I642" s="296"/>
      <c r="J642" s="296"/>
      <c r="K642" s="296"/>
      <c r="L642" s="296"/>
      <c r="M642" s="296"/>
      <c r="N642" s="296"/>
      <c r="O642" s="296"/>
      <c r="P642" s="296"/>
      <c r="Q642" s="296"/>
      <c r="R642" s="296"/>
      <c r="S642" s="296"/>
      <c r="T642" s="297"/>
    </row>
    <row r="643" spans="1:20" ht="15.75" thickBot="1">
      <c r="A643" s="18"/>
      <c r="B643" s="298"/>
      <c r="C643" s="299"/>
      <c r="D643" s="301" t="s">
        <v>16</v>
      </c>
      <c r="E643" s="302"/>
      <c r="F643" s="302"/>
      <c r="G643" s="302"/>
      <c r="H643" s="303"/>
      <c r="I643" s="301" t="s">
        <v>32</v>
      </c>
      <c r="J643" s="302"/>
      <c r="K643" s="302"/>
      <c r="L643" s="302"/>
      <c r="M643" s="302"/>
      <c r="N643" s="303"/>
      <c r="O643" s="301" t="s">
        <v>18</v>
      </c>
      <c r="P643" s="302"/>
      <c r="Q643" s="302"/>
      <c r="R643" s="302"/>
      <c r="S643" s="302"/>
      <c r="T643" s="26"/>
    </row>
    <row r="644" spans="1:20" ht="15.75" thickBot="1">
      <c r="B644" s="258"/>
      <c r="C644" s="300"/>
      <c r="D644" s="304" t="s">
        <v>27</v>
      </c>
      <c r="E644" s="305"/>
      <c r="F644" s="305" t="s">
        <v>28</v>
      </c>
      <c r="G644" s="305"/>
      <c r="H644" s="188"/>
      <c r="I644" s="304" t="s">
        <v>27</v>
      </c>
      <c r="J644" s="305"/>
      <c r="K644" s="305" t="s">
        <v>28</v>
      </c>
      <c r="L644" s="305"/>
      <c r="M644" s="306" t="s">
        <v>29</v>
      </c>
      <c r="N644" s="307"/>
      <c r="O644" s="304" t="s">
        <v>27</v>
      </c>
      <c r="P644" s="305"/>
      <c r="Q644" s="305" t="s">
        <v>28</v>
      </c>
      <c r="R644" s="305"/>
      <c r="S644" s="306" t="s">
        <v>29</v>
      </c>
      <c r="T644" s="307"/>
    </row>
    <row r="645" spans="1:20">
      <c r="B645" s="273" t="s">
        <v>33</v>
      </c>
      <c r="C645" s="274"/>
      <c r="D645" s="275"/>
      <c r="E645" s="276"/>
      <c r="F645" s="277">
        <f>+G618</f>
        <v>272871</v>
      </c>
      <c r="G645" s="277"/>
      <c r="H645" s="184"/>
      <c r="I645" s="275"/>
      <c r="J645" s="276"/>
      <c r="K645" s="276">
        <f>+L618</f>
        <v>6313.92</v>
      </c>
      <c r="L645" s="276"/>
      <c r="M645" s="276"/>
      <c r="N645" s="278"/>
      <c r="O645" s="275"/>
      <c r="P645" s="276"/>
      <c r="Q645" s="279">
        <f>+R618</f>
        <v>35138.36</v>
      </c>
      <c r="R645" s="279"/>
      <c r="S645" s="276"/>
      <c r="T645" s="278"/>
    </row>
    <row r="646" spans="1:20" ht="15" customHeight="1" thickBot="1">
      <c r="B646" s="280" t="s">
        <v>34</v>
      </c>
      <c r="C646" s="281"/>
      <c r="D646" s="239"/>
      <c r="E646" s="237"/>
      <c r="F646" s="237">
        <f>+G636</f>
        <v>287129</v>
      </c>
      <c r="G646" s="237"/>
      <c r="H646" s="185"/>
      <c r="I646" s="239"/>
      <c r="J646" s="237"/>
      <c r="K646" s="237">
        <f>+L636</f>
        <v>23450.2</v>
      </c>
      <c r="L646" s="237"/>
      <c r="M646" s="237"/>
      <c r="N646" s="238"/>
      <c r="O646" s="239"/>
      <c r="P646" s="237"/>
      <c r="Q646" s="237">
        <f>+R636</f>
        <v>127164.04</v>
      </c>
      <c r="R646" s="237"/>
      <c r="S646" s="237"/>
      <c r="T646" s="238"/>
    </row>
    <row r="647" spans="1:20" ht="15.75" customHeight="1" thickBot="1">
      <c r="B647" s="27" t="s">
        <v>22</v>
      </c>
      <c r="C647" s="28"/>
      <c r="D647" s="240"/>
      <c r="E647" s="241"/>
      <c r="F647" s="242">
        <f>SUM(F645:G646)</f>
        <v>560000</v>
      </c>
      <c r="G647" s="242"/>
      <c r="H647" s="189"/>
      <c r="I647" s="240"/>
      <c r="J647" s="241"/>
      <c r="K647" s="241">
        <f>SUM(K645:L646)</f>
        <v>29764.120000000003</v>
      </c>
      <c r="L647" s="241"/>
      <c r="M647" s="241"/>
      <c r="N647" s="243"/>
      <c r="O647" s="240"/>
      <c r="P647" s="241"/>
      <c r="Q647" s="242">
        <f>SUM(Q645:R646)</f>
        <v>162302.39999999999</v>
      </c>
      <c r="R647" s="242"/>
      <c r="S647" s="241"/>
      <c r="T647" s="243"/>
    </row>
    <row r="648" spans="1:20">
      <c r="B648" s="66"/>
      <c r="C648" s="66"/>
      <c r="D648" s="66"/>
      <c r="E648" s="66"/>
      <c r="F648" s="64"/>
      <c r="G648" s="64"/>
      <c r="H648" s="63"/>
      <c r="I648" s="64"/>
      <c r="J648" s="64"/>
      <c r="K648" s="64"/>
      <c r="L648" s="63"/>
      <c r="M648" s="64"/>
      <c r="N648" s="63"/>
      <c r="O648" s="63"/>
      <c r="P648" s="64"/>
      <c r="Q648" s="18"/>
      <c r="R648" s="18"/>
      <c r="S648" s="18"/>
      <c r="T648" s="18"/>
    </row>
    <row r="649" spans="1:20" ht="15.75" thickBot="1">
      <c r="B649" s="66"/>
      <c r="C649" s="66"/>
      <c r="D649" s="66"/>
      <c r="E649" s="66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18"/>
      <c r="R649" s="18"/>
      <c r="S649" s="18"/>
      <c r="T649" s="18"/>
    </row>
    <row r="650" spans="1:20" ht="15.75" thickBot="1">
      <c r="B650" s="256" t="s">
        <v>35</v>
      </c>
      <c r="C650" s="257"/>
      <c r="D650" s="257"/>
      <c r="E650" s="258"/>
      <c r="F650" s="252"/>
      <c r="G650" s="252"/>
      <c r="H650" s="252"/>
      <c r="I650" s="252"/>
      <c r="J650" s="252"/>
      <c r="K650" s="252"/>
      <c r="L650" s="252"/>
      <c r="M650" s="252"/>
      <c r="N650" s="252"/>
      <c r="O650" s="252"/>
      <c r="P650" s="252"/>
      <c r="Q650" s="252"/>
      <c r="R650" s="252"/>
      <c r="S650" s="252"/>
      <c r="T650" s="252"/>
    </row>
    <row r="651" spans="1:20">
      <c r="B651" s="259"/>
      <c r="C651" s="260"/>
      <c r="D651" s="260"/>
      <c r="E651" s="260"/>
      <c r="F651" s="260"/>
      <c r="G651" s="260"/>
      <c r="H651" s="260"/>
      <c r="I651" s="260"/>
      <c r="J651" s="260"/>
      <c r="K651" s="260"/>
      <c r="L651" s="260"/>
      <c r="M651" s="260"/>
      <c r="N651" s="260"/>
      <c r="O651" s="260"/>
      <c r="P651" s="260"/>
      <c r="Q651" s="260"/>
      <c r="R651" s="260"/>
      <c r="S651" s="260"/>
      <c r="T651" s="261"/>
    </row>
    <row r="652" spans="1:20">
      <c r="B652" s="262"/>
      <c r="C652" s="263"/>
      <c r="D652" s="263"/>
      <c r="E652" s="263"/>
      <c r="F652" s="263"/>
      <c r="G652" s="263"/>
      <c r="H652" s="263"/>
      <c r="I652" s="263"/>
      <c r="J652" s="263"/>
      <c r="K652" s="263"/>
      <c r="L652" s="263"/>
      <c r="M652" s="263"/>
      <c r="N652" s="263"/>
      <c r="O652" s="263"/>
      <c r="P652" s="263"/>
      <c r="Q652" s="263"/>
      <c r="R652" s="263"/>
      <c r="S652" s="263"/>
      <c r="T652" s="264"/>
    </row>
    <row r="653" spans="1:20">
      <c r="B653" s="262"/>
      <c r="C653" s="263"/>
      <c r="D653" s="263"/>
      <c r="E653" s="263"/>
      <c r="F653" s="263"/>
      <c r="G653" s="263"/>
      <c r="H653" s="263"/>
      <c r="I653" s="263"/>
      <c r="J653" s="263"/>
      <c r="K653" s="263"/>
      <c r="L653" s="263"/>
      <c r="M653" s="263"/>
      <c r="N653" s="263"/>
      <c r="O653" s="263"/>
      <c r="P653" s="263"/>
      <c r="Q653" s="263"/>
      <c r="R653" s="263"/>
      <c r="S653" s="263"/>
      <c r="T653" s="264"/>
    </row>
    <row r="654" spans="1:20">
      <c r="B654" s="262"/>
      <c r="C654" s="263"/>
      <c r="D654" s="263"/>
      <c r="E654" s="263"/>
      <c r="F654" s="263"/>
      <c r="G654" s="263"/>
      <c r="H654" s="263"/>
      <c r="I654" s="263"/>
      <c r="J654" s="263"/>
      <c r="K654" s="263"/>
      <c r="L654" s="263"/>
      <c r="M654" s="263"/>
      <c r="N654" s="263"/>
      <c r="O654" s="263"/>
      <c r="P654" s="263"/>
      <c r="Q654" s="263"/>
      <c r="R654" s="263"/>
      <c r="S654" s="263"/>
      <c r="T654" s="264"/>
    </row>
    <row r="655" spans="1:20">
      <c r="B655" s="262"/>
      <c r="C655" s="263"/>
      <c r="D655" s="263"/>
      <c r="E655" s="263"/>
      <c r="F655" s="263"/>
      <c r="G655" s="263"/>
      <c r="H655" s="263"/>
      <c r="I655" s="263"/>
      <c r="J655" s="263"/>
      <c r="K655" s="263"/>
      <c r="L655" s="263"/>
      <c r="M655" s="263"/>
      <c r="N655" s="263"/>
      <c r="O655" s="263"/>
      <c r="P655" s="263"/>
      <c r="Q655" s="263"/>
      <c r="R655" s="263"/>
      <c r="S655" s="263"/>
      <c r="T655" s="264"/>
    </row>
    <row r="656" spans="1:20">
      <c r="B656" s="262"/>
      <c r="C656" s="263"/>
      <c r="D656" s="263"/>
      <c r="E656" s="263"/>
      <c r="F656" s="263"/>
      <c r="G656" s="263"/>
      <c r="H656" s="263"/>
      <c r="I656" s="263"/>
      <c r="J656" s="263"/>
      <c r="K656" s="263"/>
      <c r="L656" s="263"/>
      <c r="M656" s="263"/>
      <c r="N656" s="263"/>
      <c r="O656" s="263"/>
      <c r="P656" s="263"/>
      <c r="Q656" s="263"/>
      <c r="R656" s="263"/>
      <c r="S656" s="263"/>
      <c r="T656" s="264"/>
    </row>
    <row r="657" spans="2:20" ht="15.75" thickBot="1">
      <c r="B657" s="265"/>
      <c r="C657" s="266"/>
      <c r="D657" s="266"/>
      <c r="E657" s="266"/>
      <c r="F657" s="266"/>
      <c r="G657" s="266"/>
      <c r="H657" s="266"/>
      <c r="I657" s="266"/>
      <c r="J657" s="266"/>
      <c r="K657" s="266"/>
      <c r="L657" s="266"/>
      <c r="M657" s="266"/>
      <c r="N657" s="266"/>
      <c r="O657" s="266"/>
      <c r="P657" s="266"/>
      <c r="Q657" s="266"/>
      <c r="R657" s="266"/>
      <c r="S657" s="266"/>
      <c r="T657" s="267"/>
    </row>
    <row r="658" spans="2:20">
      <c r="B658" s="18"/>
    </row>
    <row r="660" spans="2:20">
      <c r="B660" s="32"/>
      <c r="C660" s="32"/>
      <c r="D660" s="32"/>
      <c r="E660" s="32"/>
      <c r="F660" s="32"/>
      <c r="H660" s="32"/>
      <c r="I660" s="248" t="s">
        <v>36</v>
      </c>
      <c r="J660" s="248"/>
      <c r="K660" s="248"/>
      <c r="L660" s="248"/>
      <c r="M660" s="248"/>
      <c r="N660" s="248"/>
      <c r="Q660" s="248" t="s">
        <v>37</v>
      </c>
      <c r="R660" s="248"/>
      <c r="S660" s="248"/>
      <c r="T660" s="248"/>
    </row>
    <row r="661" spans="2:20">
      <c r="B661" s="268" t="s">
        <v>38</v>
      </c>
      <c r="C661" s="268"/>
      <c r="D661" s="268"/>
      <c r="E661" s="268"/>
      <c r="F661" s="268"/>
      <c r="G661" s="268"/>
      <c r="H661" s="33"/>
      <c r="I661" s="269"/>
      <c r="J661" s="269"/>
      <c r="K661" s="269"/>
      <c r="L661" s="269"/>
      <c r="M661" s="269"/>
      <c r="N661" s="269"/>
      <c r="O661" s="33"/>
      <c r="P661" s="33"/>
      <c r="Q661" s="271" t="s">
        <v>1</v>
      </c>
      <c r="R661" s="271"/>
      <c r="S661" s="271"/>
      <c r="T661" s="271"/>
    </row>
    <row r="662" spans="2:20">
      <c r="B662" s="268"/>
      <c r="C662" s="268"/>
      <c r="D662" s="268"/>
      <c r="E662" s="268"/>
      <c r="F662" s="268"/>
      <c r="G662" s="268"/>
      <c r="H662" s="80"/>
      <c r="I662" s="269"/>
      <c r="J662" s="269"/>
      <c r="K662" s="269"/>
      <c r="L662" s="269"/>
      <c r="M662" s="269"/>
      <c r="N662" s="269"/>
      <c r="O662" s="80"/>
      <c r="P662" s="80"/>
      <c r="Q662" s="271"/>
      <c r="R662" s="271"/>
      <c r="S662" s="271"/>
      <c r="T662" s="271"/>
    </row>
    <row r="663" spans="2:20">
      <c r="B663" s="268"/>
      <c r="C663" s="268"/>
      <c r="D663" s="268"/>
      <c r="E663" s="268"/>
      <c r="F663" s="268"/>
      <c r="G663" s="268"/>
      <c r="H663" s="80"/>
      <c r="I663" s="269"/>
      <c r="J663" s="269"/>
      <c r="K663" s="269"/>
      <c r="L663" s="269"/>
      <c r="M663" s="269"/>
      <c r="N663" s="269"/>
      <c r="O663" s="80"/>
      <c r="P663" s="80"/>
      <c r="Q663" s="271"/>
      <c r="R663" s="271"/>
      <c r="S663" s="271"/>
      <c r="T663" s="271"/>
    </row>
    <row r="664" spans="2:20">
      <c r="B664" s="268"/>
      <c r="C664" s="268"/>
      <c r="D664" s="268"/>
      <c r="E664" s="268"/>
      <c r="F664" s="268"/>
      <c r="G664" s="268"/>
      <c r="H664" s="80"/>
      <c r="I664" s="269"/>
      <c r="J664" s="269"/>
      <c r="K664" s="269"/>
      <c r="L664" s="269"/>
      <c r="M664" s="269"/>
      <c r="N664" s="269"/>
      <c r="O664" s="80"/>
      <c r="P664" s="80"/>
      <c r="Q664" s="271"/>
      <c r="R664" s="271"/>
      <c r="S664" s="271"/>
      <c r="T664" s="271"/>
    </row>
    <row r="665" spans="2:20" ht="15.75" customHeight="1" thickBot="1">
      <c r="B665" s="272"/>
      <c r="C665" s="272"/>
      <c r="D665" s="272"/>
      <c r="E665" s="272"/>
      <c r="F665" s="272"/>
      <c r="G665" s="272"/>
      <c r="I665" s="270"/>
      <c r="J665" s="270"/>
      <c r="K665" s="270"/>
      <c r="L665" s="270"/>
      <c r="M665" s="270"/>
      <c r="N665" s="270"/>
      <c r="Q665" s="252"/>
      <c r="R665" s="252"/>
      <c r="S665" s="252"/>
      <c r="T665" s="252"/>
    </row>
    <row r="666" spans="2:20">
      <c r="B666" s="244" t="s">
        <v>66</v>
      </c>
      <c r="C666" s="244"/>
      <c r="D666" s="244"/>
      <c r="E666" s="244"/>
      <c r="F666" s="244"/>
      <c r="G666" s="244"/>
      <c r="I666" s="244" t="s">
        <v>56</v>
      </c>
      <c r="J666" s="244"/>
      <c r="K666" s="244"/>
      <c r="L666" s="244"/>
      <c r="M666" s="244"/>
      <c r="N666" s="244"/>
      <c r="Q666" s="245" t="s">
        <v>88</v>
      </c>
      <c r="R666" s="245"/>
      <c r="S666" s="245"/>
      <c r="T666" s="245"/>
    </row>
    <row r="667" spans="2:20">
      <c r="B667" s="246" t="s">
        <v>57</v>
      </c>
      <c r="C667" s="246"/>
      <c r="D667" s="246"/>
      <c r="E667" s="246"/>
      <c r="F667" s="246"/>
      <c r="G667" s="246"/>
      <c r="I667" s="247" t="s">
        <v>58</v>
      </c>
      <c r="J667" s="247"/>
      <c r="K667" s="247"/>
      <c r="L667" s="247"/>
      <c r="M667" s="247"/>
      <c r="N667" s="247"/>
      <c r="O667" s="81"/>
      <c r="P667" s="81"/>
      <c r="Q667" s="247" t="s">
        <v>59</v>
      </c>
      <c r="R667" s="247"/>
      <c r="S667" s="247"/>
      <c r="T667" s="247"/>
    </row>
    <row r="669" spans="2:20">
      <c r="I669" s="248" t="s">
        <v>40</v>
      </c>
      <c r="J669" s="248"/>
      <c r="K669" s="248"/>
      <c r="L669" s="248"/>
      <c r="M669" s="248"/>
      <c r="N669" s="248"/>
    </row>
    <row r="670" spans="2:20">
      <c r="B670" s="249" t="s">
        <v>120</v>
      </c>
      <c r="C670" s="250"/>
      <c r="D670" s="250"/>
      <c r="E670" s="250"/>
      <c r="F670" s="250"/>
      <c r="G670" s="250"/>
      <c r="I670" s="251" t="s">
        <v>39</v>
      </c>
      <c r="J670" s="251"/>
      <c r="K670" s="251"/>
      <c r="L670" s="251"/>
      <c r="M670" s="251"/>
      <c r="N670" s="251"/>
      <c r="Q670" s="251" t="s">
        <v>41</v>
      </c>
      <c r="R670" s="251"/>
      <c r="S670" s="251"/>
      <c r="T670" s="251"/>
    </row>
    <row r="671" spans="2:20">
      <c r="B671" s="246"/>
      <c r="C671" s="246"/>
      <c r="D671" s="246"/>
      <c r="E671" s="246"/>
      <c r="F671" s="246"/>
      <c r="G671" s="246"/>
      <c r="I671" s="251"/>
      <c r="J671" s="251"/>
      <c r="K671" s="251"/>
      <c r="L671" s="251"/>
      <c r="M671" s="251"/>
      <c r="N671" s="251"/>
      <c r="Q671" s="246"/>
      <c r="R671" s="246"/>
      <c r="S671" s="246"/>
      <c r="T671" s="246"/>
    </row>
    <row r="672" spans="2:20">
      <c r="B672" s="246"/>
      <c r="C672" s="246"/>
      <c r="D672" s="246"/>
      <c r="E672" s="246"/>
      <c r="F672" s="246"/>
      <c r="G672" s="246"/>
      <c r="I672" s="251"/>
      <c r="J672" s="251"/>
      <c r="K672" s="251"/>
      <c r="L672" s="251"/>
      <c r="M672" s="251"/>
      <c r="N672" s="251"/>
      <c r="Q672" s="246"/>
      <c r="R672" s="246"/>
      <c r="S672" s="246"/>
      <c r="T672" s="246"/>
    </row>
    <row r="673" spans="2:20">
      <c r="B673" s="246"/>
      <c r="C673" s="246"/>
      <c r="D673" s="246"/>
      <c r="E673" s="246"/>
      <c r="F673" s="246"/>
      <c r="G673" s="246"/>
      <c r="I673" s="251"/>
      <c r="J673" s="251"/>
      <c r="K673" s="251"/>
      <c r="L673" s="251"/>
      <c r="M673" s="251"/>
      <c r="N673" s="251"/>
      <c r="Q673" s="246"/>
      <c r="R673" s="246"/>
      <c r="S673" s="246"/>
      <c r="T673" s="246"/>
    </row>
    <row r="674" spans="2:20" ht="15.75" thickBot="1">
      <c r="B674" s="252"/>
      <c r="C674" s="252"/>
      <c r="D674" s="252"/>
      <c r="E674" s="252"/>
      <c r="F674" s="252"/>
      <c r="G674" s="252"/>
      <c r="H674" s="34"/>
      <c r="I674" s="253"/>
      <c r="J674" s="253"/>
      <c r="K674" s="253"/>
      <c r="L674" s="253"/>
      <c r="M674" s="253"/>
      <c r="N674" s="253"/>
      <c r="O674" s="34"/>
      <c r="P674" s="34"/>
      <c r="Q674" s="252"/>
      <c r="R674" s="252"/>
      <c r="S674" s="252"/>
      <c r="T674" s="252"/>
    </row>
    <row r="675" spans="2:20">
      <c r="B675" s="244" t="s">
        <v>60</v>
      </c>
      <c r="C675" s="244"/>
      <c r="D675" s="244"/>
      <c r="E675" s="244"/>
      <c r="F675" s="244"/>
      <c r="G675" s="244"/>
      <c r="H675" s="82"/>
      <c r="I675" s="244" t="s">
        <v>61</v>
      </c>
      <c r="J675" s="244"/>
      <c r="K675" s="244"/>
      <c r="L675" s="244"/>
      <c r="M675" s="244"/>
      <c r="N675" s="244"/>
      <c r="O675" s="34"/>
      <c r="P675" s="34"/>
      <c r="Q675" s="244" t="s">
        <v>62</v>
      </c>
      <c r="R675" s="244"/>
      <c r="S675" s="244"/>
      <c r="T675" s="244"/>
    </row>
    <row r="676" spans="2:20" ht="30" customHeight="1">
      <c r="B676" s="254" t="s">
        <v>63</v>
      </c>
      <c r="C676" s="254"/>
      <c r="D676" s="254"/>
      <c r="E676" s="254"/>
      <c r="F676" s="254"/>
      <c r="G676" s="254"/>
      <c r="I676" s="255" t="s">
        <v>64</v>
      </c>
      <c r="J676" s="255"/>
      <c r="K676" s="255"/>
      <c r="L676" s="255"/>
      <c r="M676" s="255"/>
      <c r="N676" s="255"/>
      <c r="Q676" s="255" t="s">
        <v>65</v>
      </c>
      <c r="R676" s="255"/>
      <c r="S676" s="255"/>
      <c r="T676" s="255"/>
    </row>
    <row r="677" spans="2:20" ht="30" customHeight="1">
      <c r="B677" s="145"/>
      <c r="C677" s="145"/>
      <c r="D677" s="145"/>
      <c r="E677" s="145"/>
      <c r="F677" s="145"/>
      <c r="G677" s="145"/>
      <c r="I677" s="146"/>
      <c r="J677" s="146"/>
      <c r="K677" s="146"/>
      <c r="L677" s="146"/>
      <c r="M677" s="146"/>
      <c r="N677" s="146"/>
      <c r="Q677" s="146"/>
      <c r="R677" s="146"/>
      <c r="S677" s="146"/>
      <c r="T677" s="146"/>
    </row>
    <row r="678" spans="2:20" ht="30" customHeight="1">
      <c r="B678" s="145"/>
      <c r="C678" s="145"/>
      <c r="D678" s="145"/>
      <c r="E678" s="145"/>
      <c r="F678" s="145"/>
      <c r="G678" s="145"/>
      <c r="I678" s="146"/>
      <c r="J678" s="146"/>
      <c r="K678" s="146"/>
      <c r="L678" s="146"/>
      <c r="M678" s="146"/>
      <c r="N678" s="146"/>
      <c r="Q678" s="146"/>
      <c r="R678" s="146"/>
      <c r="S678" s="146"/>
      <c r="T678" s="146"/>
    </row>
    <row r="680" spans="2:20">
      <c r="F680" s="1"/>
      <c r="G680" s="1"/>
      <c r="H680" s="1"/>
      <c r="I680" s="1"/>
      <c r="J680" s="1"/>
      <c r="K680" s="1"/>
      <c r="L680" s="1"/>
      <c r="M680" s="1"/>
      <c r="N680" s="1"/>
    </row>
    <row r="681" spans="2:20">
      <c r="F681" s="1"/>
      <c r="G681" s="1"/>
      <c r="H681" s="1"/>
      <c r="I681" s="1"/>
      <c r="J681" s="1"/>
      <c r="K681" s="1"/>
      <c r="L681" s="1"/>
      <c r="M681" s="1"/>
      <c r="N681" s="1"/>
    </row>
    <row r="682" spans="2:20">
      <c r="F682" s="1"/>
      <c r="G682" s="1"/>
      <c r="H682" s="1"/>
      <c r="I682" s="1"/>
      <c r="J682" s="1"/>
      <c r="K682" s="1"/>
      <c r="L682" s="1"/>
      <c r="M682" s="1"/>
      <c r="N682" s="1"/>
    </row>
    <row r="683" spans="2:20">
      <c r="F683" s="1"/>
      <c r="G683" s="1"/>
      <c r="H683" s="1"/>
      <c r="I683" s="1"/>
      <c r="J683" s="1"/>
      <c r="K683" s="1"/>
      <c r="L683" s="1"/>
      <c r="M683" s="1"/>
      <c r="N683" s="1"/>
    </row>
    <row r="684" spans="2:20" ht="25.5">
      <c r="B684" s="385" t="s">
        <v>0</v>
      </c>
      <c r="C684" s="385"/>
      <c r="D684" s="385"/>
      <c r="E684" s="385"/>
      <c r="F684" s="385"/>
      <c r="G684" s="385"/>
      <c r="H684" s="385"/>
      <c r="I684" s="385"/>
      <c r="J684" s="385"/>
      <c r="K684" s="385"/>
      <c r="L684" s="385"/>
      <c r="M684" s="385"/>
      <c r="N684" s="385"/>
      <c r="O684" s="385"/>
      <c r="P684" s="385"/>
      <c r="Q684" s="385"/>
      <c r="R684" s="385"/>
      <c r="S684" s="385"/>
      <c r="T684" s="385"/>
    </row>
    <row r="685" spans="2:20">
      <c r="F685" t="s">
        <v>1</v>
      </c>
    </row>
    <row r="686" spans="2:20" ht="21.75">
      <c r="B686" s="2"/>
      <c r="C686" s="2"/>
      <c r="D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2:20" ht="15.75" thickBo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2:20" ht="15.75" customHeight="1" thickBot="1">
      <c r="B688" s="386" t="s">
        <v>2</v>
      </c>
      <c r="C688" s="387"/>
      <c r="D688" s="387"/>
      <c r="E688" s="387"/>
      <c r="F688" s="388"/>
      <c r="G688" s="389" t="s">
        <v>138</v>
      </c>
      <c r="H688" s="390"/>
      <c r="I688" s="390"/>
      <c r="J688" s="390"/>
      <c r="K688" s="390"/>
      <c r="L688" s="390"/>
      <c r="M688" s="390"/>
      <c r="N688" s="390"/>
      <c r="O688" s="390"/>
      <c r="P688" s="390"/>
      <c r="Q688" s="390"/>
      <c r="R688" s="390"/>
      <c r="S688" s="390"/>
      <c r="T688" s="391"/>
    </row>
    <row r="689" spans="2:26" ht="15.75" thickBot="1">
      <c r="B689" s="392" t="s">
        <v>3</v>
      </c>
      <c r="C689" s="393"/>
      <c r="D689" s="393"/>
      <c r="E689" s="393"/>
      <c r="F689" s="394"/>
      <c r="G689" s="395" t="s">
        <v>67</v>
      </c>
      <c r="H689" s="390"/>
      <c r="I689" s="390"/>
      <c r="J689" s="390"/>
      <c r="K689" s="390"/>
      <c r="L689" s="390"/>
      <c r="M689" s="390"/>
      <c r="N689" s="390"/>
      <c r="O689" s="390"/>
      <c r="P689" s="390"/>
      <c r="Q689" s="390"/>
      <c r="R689" s="390"/>
      <c r="S689" s="390"/>
      <c r="T689" s="391"/>
    </row>
    <row r="690" spans="2:26" ht="15.75" thickBot="1">
      <c r="B690" s="392" t="s">
        <v>4</v>
      </c>
      <c r="C690" s="393"/>
      <c r="D690" s="393"/>
      <c r="E690" s="393"/>
      <c r="F690" s="394"/>
      <c r="G690" s="359" t="s">
        <v>42</v>
      </c>
      <c r="H690" s="360"/>
      <c r="I690" s="360"/>
      <c r="J690" s="360"/>
      <c r="K690" s="360"/>
      <c r="L690" s="360"/>
      <c r="M690" s="360"/>
      <c r="N690" s="360"/>
      <c r="O690" s="360"/>
      <c r="P690" s="360"/>
      <c r="Q690" s="360"/>
      <c r="R690" s="360"/>
      <c r="S690" s="360"/>
      <c r="T690" s="361"/>
    </row>
    <row r="691" spans="2:26" ht="15.75" thickBot="1">
      <c r="B691" s="292" t="s">
        <v>5</v>
      </c>
      <c r="C691" s="357"/>
      <c r="D691" s="357"/>
      <c r="E691" s="357"/>
      <c r="F691" s="358"/>
      <c r="G691" s="396" t="s">
        <v>83</v>
      </c>
      <c r="H691" s="397"/>
      <c r="I691" s="397"/>
      <c r="J691" s="397"/>
      <c r="K691" s="397"/>
      <c r="L691" s="397"/>
      <c r="M691" s="397"/>
      <c r="N691" s="397"/>
      <c r="O691" s="397"/>
      <c r="P691" s="397"/>
      <c r="Q691" s="397"/>
      <c r="R691" s="397"/>
      <c r="S691" s="397"/>
      <c r="T691" s="398"/>
    </row>
    <row r="692" spans="2:26" ht="15.75" thickBot="1">
      <c r="B692" s="399" t="s">
        <v>6</v>
      </c>
      <c r="C692" s="400"/>
      <c r="D692" s="400"/>
      <c r="E692" s="400"/>
      <c r="F692" s="401"/>
      <c r="G692" s="129" t="s">
        <v>7</v>
      </c>
      <c r="H692" s="402"/>
      <c r="I692" s="403"/>
      <c r="J692" s="403"/>
      <c r="K692" s="404"/>
      <c r="L692" s="131" t="s">
        <v>8</v>
      </c>
      <c r="M692" s="402">
        <v>560000</v>
      </c>
      <c r="N692" s="403"/>
      <c r="O692" s="403"/>
      <c r="P692" s="404"/>
      <c r="Q692" s="405" t="s">
        <v>9</v>
      </c>
      <c r="R692" s="405"/>
      <c r="S692" s="402"/>
      <c r="T692" s="404"/>
    </row>
    <row r="693" spans="2:26" ht="15.75" thickBot="1">
      <c r="B693" s="399" t="s">
        <v>10</v>
      </c>
      <c r="C693" s="400"/>
      <c r="D693" s="400"/>
      <c r="E693" s="400"/>
      <c r="F693" s="401"/>
      <c r="G693" s="131" t="s">
        <v>7</v>
      </c>
      <c r="H693" s="402"/>
      <c r="I693" s="403"/>
      <c r="J693" s="403"/>
      <c r="K693" s="404"/>
      <c r="L693" s="131" t="s">
        <v>8</v>
      </c>
      <c r="M693" s="402">
        <v>560000</v>
      </c>
      <c r="N693" s="403"/>
      <c r="O693" s="403"/>
      <c r="P693" s="404"/>
      <c r="Q693" s="405"/>
      <c r="R693" s="405"/>
      <c r="S693" s="405"/>
      <c r="T693" s="406"/>
    </row>
    <row r="694" spans="2:26" ht="15.75" thickBot="1">
      <c r="B694" s="351" t="s">
        <v>11</v>
      </c>
      <c r="C694" s="352"/>
      <c r="D694" s="352"/>
      <c r="E694" s="352"/>
      <c r="F694" s="353"/>
      <c r="G694" s="354" t="s">
        <v>75</v>
      </c>
      <c r="H694" s="355"/>
      <c r="I694" s="355"/>
      <c r="J694" s="355"/>
      <c r="K694" s="355"/>
      <c r="L694" s="355"/>
      <c r="M694" s="355"/>
      <c r="N694" s="355"/>
      <c r="O694" s="355"/>
      <c r="P694" s="355"/>
      <c r="Q694" s="355"/>
      <c r="R694" s="355"/>
      <c r="S694" s="355"/>
      <c r="T694" s="356"/>
    </row>
    <row r="695" spans="2:26" ht="15.75" thickBot="1">
      <c r="B695" s="292" t="s">
        <v>12</v>
      </c>
      <c r="C695" s="357"/>
      <c r="D695" s="357"/>
      <c r="E695" s="357"/>
      <c r="F695" s="358"/>
      <c r="G695" s="359" t="s">
        <v>79</v>
      </c>
      <c r="H695" s="360"/>
      <c r="I695" s="360"/>
      <c r="J695" s="360"/>
      <c r="K695" s="360"/>
      <c r="L695" s="360"/>
      <c r="M695" s="360"/>
      <c r="N695" s="360"/>
      <c r="O695" s="360"/>
      <c r="P695" s="360"/>
      <c r="Q695" s="360"/>
      <c r="R695" s="360"/>
      <c r="S695" s="360"/>
      <c r="T695" s="361"/>
    </row>
    <row r="696" spans="2:26" ht="15.75" thickBot="1">
      <c r="B696" s="362"/>
      <c r="C696" s="362"/>
      <c r="D696" s="362"/>
      <c r="E696" s="362"/>
      <c r="F696" s="362"/>
      <c r="G696" s="362"/>
      <c r="H696" s="362"/>
      <c r="I696" s="362"/>
      <c r="J696" s="362"/>
      <c r="K696" s="362"/>
      <c r="L696" s="362"/>
      <c r="M696" s="362"/>
      <c r="N696" s="362"/>
      <c r="O696" s="362"/>
      <c r="P696" s="362"/>
      <c r="Q696" s="362"/>
      <c r="R696" s="362"/>
      <c r="S696" s="362"/>
      <c r="T696" s="362"/>
    </row>
    <row r="697" spans="2:26" ht="16.5" thickBot="1">
      <c r="B697" s="328" t="s">
        <v>13</v>
      </c>
      <c r="C697" s="329"/>
      <c r="D697" s="330"/>
      <c r="E697" s="329" t="s">
        <v>14</v>
      </c>
      <c r="F697" s="330"/>
      <c r="G697" s="334" t="s">
        <v>15</v>
      </c>
      <c r="H697" s="335"/>
      <c r="I697" s="335"/>
      <c r="J697" s="335"/>
      <c r="K697" s="335"/>
      <c r="L697" s="335"/>
      <c r="M697" s="335"/>
      <c r="N697" s="335"/>
      <c r="O697" s="335"/>
      <c r="P697" s="335"/>
      <c r="Q697" s="335"/>
      <c r="R697" s="335"/>
      <c r="S697" s="335"/>
      <c r="T697" s="336"/>
    </row>
    <row r="698" spans="2:26" ht="15.75" thickBot="1">
      <c r="B698" s="331"/>
      <c r="C698" s="332"/>
      <c r="D698" s="333"/>
      <c r="E698" s="332"/>
      <c r="F698" s="333"/>
      <c r="G698" s="366" t="s">
        <v>16</v>
      </c>
      <c r="H698" s="301" t="s">
        <v>17</v>
      </c>
      <c r="I698" s="302"/>
      <c r="J698" s="302"/>
      <c r="K698" s="302"/>
      <c r="L698" s="302"/>
      <c r="M698" s="303"/>
      <c r="N698" s="369" t="s">
        <v>18</v>
      </c>
      <c r="O698" s="370"/>
      <c r="P698" s="370"/>
      <c r="Q698" s="370"/>
      <c r="R698" s="370"/>
      <c r="S698" s="370"/>
      <c r="T698" s="371"/>
    </row>
    <row r="699" spans="2:26">
      <c r="B699" s="331"/>
      <c r="C699" s="332"/>
      <c r="D699" s="333"/>
      <c r="E699" s="332"/>
      <c r="F699" s="333"/>
      <c r="G699" s="367"/>
      <c r="H699" s="366" t="s">
        <v>19</v>
      </c>
      <c r="I699" s="372"/>
      <c r="J699" s="372"/>
      <c r="K699" s="366" t="s">
        <v>20</v>
      </c>
      <c r="L699" s="372"/>
      <c r="M699" s="374"/>
      <c r="N699" s="376" t="s">
        <v>19</v>
      </c>
      <c r="O699" s="377"/>
      <c r="P699" s="377"/>
      <c r="Q699" s="366" t="s">
        <v>20</v>
      </c>
      <c r="R699" s="372"/>
      <c r="S699" s="372"/>
      <c r="T699" s="345" t="s">
        <v>21</v>
      </c>
      <c r="U699" s="229" t="s">
        <v>121</v>
      </c>
      <c r="V699" s="230"/>
      <c r="W699" s="229" t="s">
        <v>122</v>
      </c>
      <c r="X699" s="230"/>
      <c r="Y699" s="229" t="s">
        <v>123</v>
      </c>
      <c r="Z699" s="230"/>
    </row>
    <row r="700" spans="2:26" ht="15.75" thickBot="1">
      <c r="B700" s="363"/>
      <c r="C700" s="364"/>
      <c r="D700" s="365"/>
      <c r="E700" s="332"/>
      <c r="F700" s="333"/>
      <c r="G700" s="368"/>
      <c r="H700" s="422"/>
      <c r="I700" s="430"/>
      <c r="J700" s="430"/>
      <c r="K700" s="368"/>
      <c r="L700" s="373"/>
      <c r="M700" s="375"/>
      <c r="N700" s="368"/>
      <c r="O700" s="373"/>
      <c r="P700" s="373"/>
      <c r="Q700" s="368"/>
      <c r="R700" s="373"/>
      <c r="S700" s="373"/>
      <c r="T700" s="346"/>
      <c r="U700" s="231"/>
      <c r="V700" s="232"/>
      <c r="W700" s="231"/>
      <c r="X700" s="232"/>
      <c r="Y700" s="231"/>
      <c r="Z700" s="232"/>
    </row>
    <row r="701" spans="2:26">
      <c r="B701" s="378" t="s">
        <v>43</v>
      </c>
      <c r="C701" s="379"/>
      <c r="D701" s="380"/>
      <c r="E701" s="381"/>
      <c r="F701" s="382"/>
      <c r="G701" s="140"/>
      <c r="H701" s="384"/>
      <c r="I701" s="383"/>
      <c r="J701" s="382"/>
      <c r="K701" s="381"/>
      <c r="L701" s="383"/>
      <c r="M701" s="383"/>
      <c r="N701" s="384"/>
      <c r="O701" s="383"/>
      <c r="P701" s="382"/>
      <c r="Q701" s="384"/>
      <c r="R701" s="383"/>
      <c r="S701" s="382"/>
      <c r="T701" s="225"/>
      <c r="U701" s="204"/>
      <c r="V701" s="204"/>
      <c r="W701" s="204"/>
      <c r="X701" s="204"/>
      <c r="Y701" s="204"/>
      <c r="Z701" s="204"/>
    </row>
    <row r="702" spans="2:26">
      <c r="B702" s="319" t="s">
        <v>44</v>
      </c>
      <c r="C702" s="320"/>
      <c r="D702" s="321"/>
      <c r="E702" s="311" t="s">
        <v>47</v>
      </c>
      <c r="F702" s="322"/>
      <c r="G702" s="141">
        <v>948</v>
      </c>
      <c r="H702" s="317">
        <v>150</v>
      </c>
      <c r="I702" s="318"/>
      <c r="J702" s="416"/>
      <c r="K702" s="313">
        <v>150</v>
      </c>
      <c r="L702" s="313"/>
      <c r="M702" s="316"/>
      <c r="N702" s="317">
        <f>+H702+N606</f>
        <v>868</v>
      </c>
      <c r="O702" s="318"/>
      <c r="P702" s="416"/>
      <c r="Q702" s="348">
        <v>868</v>
      </c>
      <c r="R702" s="349"/>
      <c r="S702" s="429"/>
      <c r="T702" s="226">
        <f>+Q702/G702</f>
        <v>0.91561181434599159</v>
      </c>
      <c r="U702" s="205">
        <f>+H702+N606</f>
        <v>868</v>
      </c>
      <c r="V702" s="205">
        <f>+N702-U702</f>
        <v>0</v>
      </c>
      <c r="W702" s="205">
        <f>+K702+Q606</f>
        <v>868</v>
      </c>
      <c r="X702" s="205">
        <f>+Q702-W702</f>
        <v>0</v>
      </c>
      <c r="Y702" s="206">
        <f>+W702/G702</f>
        <v>0.91561181434599159</v>
      </c>
      <c r="Z702" s="207">
        <f>+T702-Y702</f>
        <v>0</v>
      </c>
    </row>
    <row r="703" spans="2:26">
      <c r="B703" s="319" t="s">
        <v>45</v>
      </c>
      <c r="C703" s="320"/>
      <c r="D703" s="321"/>
      <c r="E703" s="311" t="s">
        <v>48</v>
      </c>
      <c r="F703" s="322"/>
      <c r="G703" s="141">
        <v>240</v>
      </c>
      <c r="H703" s="317">
        <v>30</v>
      </c>
      <c r="I703" s="318"/>
      <c r="J703" s="416"/>
      <c r="K703" s="313">
        <v>30</v>
      </c>
      <c r="L703" s="313"/>
      <c r="M703" s="316"/>
      <c r="N703" s="317">
        <f t="shared" ref="N703:N704" si="207">+H703+N607</f>
        <v>190</v>
      </c>
      <c r="O703" s="318"/>
      <c r="P703" s="416"/>
      <c r="Q703" s="317">
        <f>+K703+Q607</f>
        <v>190</v>
      </c>
      <c r="R703" s="318"/>
      <c r="S703" s="416"/>
      <c r="T703" s="226">
        <f t="shared" ref="T703:T706" si="208">+Q703/G703</f>
        <v>0.79166666666666663</v>
      </c>
      <c r="U703" s="205">
        <f t="shared" ref="U703:U704" si="209">+H703+N607</f>
        <v>190</v>
      </c>
      <c r="V703" s="205">
        <f t="shared" ref="V703:V704" si="210">+N703-U703</f>
        <v>0</v>
      </c>
      <c r="W703" s="205">
        <f t="shared" ref="W703:W704" si="211">+K703+Q607</f>
        <v>190</v>
      </c>
      <c r="X703" s="205">
        <f t="shared" ref="X703:X704" si="212">+Q703-W703</f>
        <v>0</v>
      </c>
      <c r="Y703" s="206">
        <f t="shared" ref="Y703:Y704" si="213">+W703/G703</f>
        <v>0.79166666666666663</v>
      </c>
      <c r="Z703" s="207">
        <f t="shared" ref="Z703:Z704" si="214">+T703-Y703</f>
        <v>0</v>
      </c>
    </row>
    <row r="704" spans="2:26">
      <c r="B704" s="44" t="s">
        <v>46</v>
      </c>
      <c r="C704" s="42"/>
      <c r="D704" s="43"/>
      <c r="E704" s="350" t="s">
        <v>48</v>
      </c>
      <c r="F704" s="322"/>
      <c r="G704" s="141">
        <v>950</v>
      </c>
      <c r="H704" s="317">
        <v>150</v>
      </c>
      <c r="I704" s="313"/>
      <c r="J704" s="316"/>
      <c r="K704" s="313">
        <v>150</v>
      </c>
      <c r="L704" s="313"/>
      <c r="M704" s="316"/>
      <c r="N704" s="317">
        <f t="shared" si="207"/>
        <v>740</v>
      </c>
      <c r="O704" s="318"/>
      <c r="P704" s="416"/>
      <c r="Q704" s="317">
        <f>+K704+Q608</f>
        <v>670</v>
      </c>
      <c r="R704" s="318"/>
      <c r="S704" s="416"/>
      <c r="T704" s="226">
        <f t="shared" si="208"/>
        <v>0.70526315789473681</v>
      </c>
      <c r="U704" s="205">
        <f t="shared" si="209"/>
        <v>740</v>
      </c>
      <c r="V704" s="205">
        <f t="shared" si="210"/>
        <v>0</v>
      </c>
      <c r="W704" s="205">
        <f t="shared" si="211"/>
        <v>670</v>
      </c>
      <c r="X704" s="205">
        <f t="shared" si="212"/>
        <v>0</v>
      </c>
      <c r="Y704" s="206">
        <f t="shared" si="213"/>
        <v>0.70526315789473681</v>
      </c>
      <c r="Z704" s="207">
        <f t="shared" si="214"/>
        <v>0</v>
      </c>
    </row>
    <row r="705" spans="2:26">
      <c r="B705" s="308" t="s">
        <v>51</v>
      </c>
      <c r="C705" s="309"/>
      <c r="D705" s="310"/>
      <c r="E705" s="311"/>
      <c r="F705" s="312"/>
      <c r="G705" s="141"/>
      <c r="H705" s="317"/>
      <c r="I705" s="313"/>
      <c r="J705" s="316"/>
      <c r="K705" s="313"/>
      <c r="L705" s="313"/>
      <c r="M705" s="316"/>
      <c r="N705" s="317"/>
      <c r="O705" s="313"/>
      <c r="P705" s="316"/>
      <c r="Q705" s="317"/>
      <c r="R705" s="313"/>
      <c r="S705" s="316"/>
      <c r="T705" s="226"/>
      <c r="U705" s="204"/>
      <c r="V705" s="204"/>
      <c r="W705" s="204"/>
      <c r="X705" s="204"/>
      <c r="Y705" s="204"/>
      <c r="Z705" s="204"/>
    </row>
    <row r="706" spans="2:26" ht="15.75" thickBot="1">
      <c r="B706" s="319" t="s">
        <v>52</v>
      </c>
      <c r="C706" s="320"/>
      <c r="D706" s="321"/>
      <c r="E706" s="311" t="s">
        <v>53</v>
      </c>
      <c r="F706" s="322"/>
      <c r="G706" s="142">
        <v>48</v>
      </c>
      <c r="H706" s="417">
        <v>4</v>
      </c>
      <c r="I706" s="418"/>
      <c r="J706" s="419"/>
      <c r="K706" s="313">
        <v>4</v>
      </c>
      <c r="L706" s="313"/>
      <c r="M706" s="316"/>
      <c r="N706" s="417">
        <f>+H706+N610</f>
        <v>32</v>
      </c>
      <c r="O706" s="420"/>
      <c r="P706" s="421"/>
      <c r="Q706" s="417">
        <f>+K706+Q610</f>
        <v>32</v>
      </c>
      <c r="R706" s="420"/>
      <c r="S706" s="421"/>
      <c r="T706" s="226">
        <f t="shared" si="208"/>
        <v>0.66666666666666663</v>
      </c>
      <c r="U706" s="205">
        <f>+H706+N610</f>
        <v>32</v>
      </c>
      <c r="V706" s="205">
        <f>+N706-U706</f>
        <v>0</v>
      </c>
      <c r="W706" s="205">
        <f>+K706+Q610</f>
        <v>32</v>
      </c>
      <c r="X706" s="205">
        <f>+Q706-W706</f>
        <v>0</v>
      </c>
      <c r="Y706" s="206">
        <f>+W706/G706</f>
        <v>0.66666666666666663</v>
      </c>
      <c r="Z706" s="207">
        <f>+T706-Y706</f>
        <v>0</v>
      </c>
    </row>
    <row r="707" spans="2:26" ht="15.75" thickBot="1">
      <c r="B707" s="426" t="s">
        <v>22</v>
      </c>
      <c r="C707" s="324"/>
      <c r="D707" s="324"/>
      <c r="E707" s="324"/>
      <c r="F707" s="427"/>
      <c r="G707" s="325"/>
      <c r="H707" s="428"/>
      <c r="I707" s="428"/>
      <c r="J707" s="428"/>
      <c r="K707" s="326"/>
      <c r="L707" s="326"/>
      <c r="M707" s="327"/>
      <c r="N707" s="325"/>
      <c r="O707" s="326"/>
      <c r="P707" s="326"/>
      <c r="Q707" s="326"/>
      <c r="R707" s="326"/>
      <c r="S707" s="326"/>
      <c r="T707" s="327"/>
      <c r="U707" s="204"/>
      <c r="V707" s="204"/>
      <c r="W707" s="204"/>
      <c r="X707" s="204"/>
      <c r="Y707" s="204"/>
      <c r="Z707" s="204"/>
    </row>
    <row r="708" spans="2:26" ht="15.75" thickBot="1">
      <c r="B708" s="5"/>
      <c r="C708" s="6"/>
      <c r="D708" s="7"/>
      <c r="E708" s="8"/>
      <c r="F708" s="9"/>
      <c r="G708" s="10"/>
      <c r="H708" s="12"/>
      <c r="I708" s="12"/>
      <c r="J708" s="13"/>
      <c r="K708" s="12"/>
      <c r="L708" s="13"/>
      <c r="M708" s="12"/>
      <c r="N708" s="12"/>
      <c r="O708" s="12"/>
      <c r="P708" s="12"/>
      <c r="Q708" s="13"/>
      <c r="R708" s="12"/>
      <c r="S708" s="10"/>
      <c r="T708" s="12"/>
      <c r="U708" s="204"/>
      <c r="V708" s="204"/>
      <c r="W708" s="204"/>
      <c r="X708" s="204"/>
      <c r="Y708" s="204"/>
      <c r="Z708" s="204"/>
    </row>
    <row r="709" spans="2:26" ht="16.5" thickBot="1">
      <c r="B709" s="328" t="s">
        <v>23</v>
      </c>
      <c r="C709" s="329"/>
      <c r="D709" s="329"/>
      <c r="E709" s="329"/>
      <c r="F709" s="330"/>
      <c r="G709" s="334" t="s">
        <v>24</v>
      </c>
      <c r="H709" s="335"/>
      <c r="I709" s="335"/>
      <c r="J709" s="335"/>
      <c r="K709" s="335"/>
      <c r="L709" s="335"/>
      <c r="M709" s="335"/>
      <c r="N709" s="335"/>
      <c r="O709" s="335"/>
      <c r="P709" s="335"/>
      <c r="Q709" s="335"/>
      <c r="R709" s="335"/>
      <c r="S709" s="335"/>
      <c r="T709" s="336"/>
      <c r="U709" s="204"/>
      <c r="V709" s="204"/>
      <c r="W709" s="204"/>
      <c r="X709" s="204"/>
      <c r="Y709" s="204"/>
      <c r="Z709" s="204"/>
    </row>
    <row r="710" spans="2:26" ht="15.75" thickBot="1">
      <c r="B710" s="331"/>
      <c r="C710" s="332"/>
      <c r="D710" s="332"/>
      <c r="E710" s="332"/>
      <c r="F710" s="333"/>
      <c r="G710" s="423" t="s">
        <v>25</v>
      </c>
      <c r="H710" s="332" t="s">
        <v>17</v>
      </c>
      <c r="I710" s="332"/>
      <c r="J710" s="332"/>
      <c r="K710" s="332"/>
      <c r="L710" s="332"/>
      <c r="M710" s="333"/>
      <c r="N710" s="340" t="s">
        <v>18</v>
      </c>
      <c r="O710" s="341"/>
      <c r="P710" s="341"/>
      <c r="Q710" s="341"/>
      <c r="R710" s="341"/>
      <c r="S710" s="341"/>
      <c r="T710" s="342"/>
      <c r="U710" s="204"/>
      <c r="V710" s="204"/>
      <c r="W710" s="204"/>
      <c r="X710" s="204"/>
      <c r="Y710" s="204"/>
      <c r="Z710" s="204"/>
    </row>
    <row r="711" spans="2:26" ht="15.75" thickBot="1">
      <c r="B711" s="331"/>
      <c r="C711" s="332"/>
      <c r="D711" s="332"/>
      <c r="E711" s="332"/>
      <c r="F711" s="333"/>
      <c r="G711" s="424"/>
      <c r="H711" s="302" t="s">
        <v>19</v>
      </c>
      <c r="I711" s="302"/>
      <c r="J711" s="303"/>
      <c r="K711" s="301" t="s">
        <v>26</v>
      </c>
      <c r="L711" s="302"/>
      <c r="M711" s="303"/>
      <c r="N711" s="301" t="s">
        <v>19</v>
      </c>
      <c r="O711" s="302"/>
      <c r="P711" s="343"/>
      <c r="Q711" s="344" t="s">
        <v>26</v>
      </c>
      <c r="R711" s="302"/>
      <c r="S711" s="303"/>
      <c r="T711" s="345" t="s">
        <v>21</v>
      </c>
      <c r="U711" s="233" t="s">
        <v>124</v>
      </c>
      <c r="V711" s="234"/>
      <c r="W711" s="233" t="s">
        <v>125</v>
      </c>
      <c r="X711" s="234"/>
      <c r="Y711" s="233" t="s">
        <v>123</v>
      </c>
      <c r="Z711" s="234"/>
    </row>
    <row r="712" spans="2:26" ht="15.75" thickBot="1">
      <c r="B712" s="331"/>
      <c r="C712" s="332"/>
      <c r="D712" s="332"/>
      <c r="E712" s="332"/>
      <c r="F712" s="333"/>
      <c r="G712" s="425"/>
      <c r="H712" s="72" t="s">
        <v>27</v>
      </c>
      <c r="I712" s="74" t="s">
        <v>28</v>
      </c>
      <c r="J712" s="74" t="s">
        <v>29</v>
      </c>
      <c r="K712" s="72" t="s">
        <v>27</v>
      </c>
      <c r="L712" s="74" t="s">
        <v>28</v>
      </c>
      <c r="M712" s="73" t="s">
        <v>29</v>
      </c>
      <c r="N712" s="15" t="s">
        <v>27</v>
      </c>
      <c r="O712" s="72" t="s">
        <v>28</v>
      </c>
      <c r="P712" s="16" t="s">
        <v>29</v>
      </c>
      <c r="Q712" s="17" t="s">
        <v>27</v>
      </c>
      <c r="R712" s="71" t="s">
        <v>28</v>
      </c>
      <c r="S712" s="74" t="s">
        <v>29</v>
      </c>
      <c r="T712" s="346"/>
      <c r="U712" s="235"/>
      <c r="V712" s="236"/>
      <c r="W712" s="235"/>
      <c r="X712" s="236"/>
      <c r="Y712" s="235"/>
      <c r="Z712" s="236"/>
    </row>
    <row r="713" spans="2:26" ht="15.75" thickBot="1">
      <c r="B713" s="282" t="s">
        <v>30</v>
      </c>
      <c r="C713" s="283"/>
      <c r="D713" s="283"/>
      <c r="E713" s="283"/>
      <c r="F713" s="283"/>
      <c r="G713" s="283"/>
      <c r="H713" s="283"/>
      <c r="I713" s="283"/>
      <c r="J713" s="283"/>
      <c r="K713" s="283"/>
      <c r="L713" s="283"/>
      <c r="M713" s="283"/>
      <c r="N713" s="283"/>
      <c r="O713" s="283"/>
      <c r="P713" s="283"/>
      <c r="Q713" s="283"/>
      <c r="R713" s="283"/>
      <c r="S713" s="283"/>
      <c r="T713" s="284"/>
      <c r="U713" s="204"/>
      <c r="V713" s="204"/>
      <c r="W713" s="204"/>
      <c r="X713" s="204"/>
      <c r="Y713" s="204"/>
      <c r="Z713" s="204"/>
    </row>
    <row r="714" spans="2:26" ht="15.75" thickBot="1">
      <c r="B714" s="285" t="s">
        <v>49</v>
      </c>
      <c r="C714" s="286"/>
      <c r="D714" s="286"/>
      <c r="E714" s="286"/>
      <c r="F714" s="286"/>
      <c r="G714" s="95">
        <f>SUM(G715:G728)</f>
        <v>272871</v>
      </c>
      <c r="H714" s="95"/>
      <c r="I714" s="95">
        <f>SUM(I715:I728)</f>
        <v>14650</v>
      </c>
      <c r="J714" s="95"/>
      <c r="K714" s="95"/>
      <c r="L714" s="95">
        <f>SUM(L715:L728)</f>
        <v>94183.72</v>
      </c>
      <c r="M714" s="95"/>
      <c r="N714" s="95"/>
      <c r="O714" s="95">
        <f>SUM(O715:O728)</f>
        <v>202050.47</v>
      </c>
      <c r="P714" s="148"/>
      <c r="Q714" s="95"/>
      <c r="R714" s="95">
        <f>SUM(R715:R728)</f>
        <v>129322.08</v>
      </c>
      <c r="S714" s="148"/>
      <c r="T714" s="159"/>
      <c r="U714" s="120"/>
      <c r="V714" s="120"/>
      <c r="W714" s="121"/>
      <c r="X714" s="121"/>
      <c r="Y714" s="206"/>
      <c r="Z714" s="206"/>
    </row>
    <row r="715" spans="2:26">
      <c r="B715" s="86" t="s">
        <v>93</v>
      </c>
      <c r="F715" s="84"/>
      <c r="G715" s="119">
        <v>6000</v>
      </c>
      <c r="H715" s="20"/>
      <c r="I715" s="20">
        <v>0</v>
      </c>
      <c r="J715" s="20"/>
      <c r="K715" s="20"/>
      <c r="L715" s="119">
        <v>6000</v>
      </c>
      <c r="M715" s="108"/>
      <c r="N715" s="20"/>
      <c r="O715" s="20">
        <f t="shared" ref="O715" si="215">+I715+O619</f>
        <v>6000</v>
      </c>
      <c r="P715" s="20"/>
      <c r="Q715" s="20"/>
      <c r="R715" s="20">
        <f t="shared" ref="R715" si="216">+L715+R619</f>
        <v>6000</v>
      </c>
      <c r="S715" s="20"/>
      <c r="T715" s="152">
        <f>+R715/G715</f>
        <v>1</v>
      </c>
      <c r="U715" s="120">
        <f>+I715+O619</f>
        <v>6000</v>
      </c>
      <c r="V715" s="120">
        <f>+O715-U715</f>
        <v>0</v>
      </c>
      <c r="W715" s="121">
        <f>+L715+R619</f>
        <v>6000</v>
      </c>
      <c r="X715" s="121">
        <f>+R715-W715</f>
        <v>0</v>
      </c>
      <c r="Y715" s="206">
        <f t="shared" ref="Y715" si="217">+W715/G715</f>
        <v>1</v>
      </c>
      <c r="Z715" s="206">
        <f t="shared" ref="Z715" si="218">+T715-Y715</f>
        <v>0</v>
      </c>
    </row>
    <row r="716" spans="2:26">
      <c r="B716" s="86" t="s">
        <v>94</v>
      </c>
      <c r="F716" s="84"/>
      <c r="G716" s="119">
        <v>30000</v>
      </c>
      <c r="H716" s="20"/>
      <c r="I716" s="20">
        <v>0</v>
      </c>
      <c r="J716" s="20"/>
      <c r="K716" s="20"/>
      <c r="L716" s="119">
        <v>27771.919999999998</v>
      </c>
      <c r="M716" s="108"/>
      <c r="N716" s="20"/>
      <c r="O716" s="20">
        <f t="shared" ref="O716:O728" si="219">+I716+O620</f>
        <v>30000</v>
      </c>
      <c r="P716" s="20"/>
      <c r="Q716" s="20"/>
      <c r="R716" s="20">
        <f t="shared" ref="R716:R728" si="220">+L716+R620</f>
        <v>30000</v>
      </c>
      <c r="S716" s="20"/>
      <c r="T716" s="152">
        <f t="shared" ref="T716:T728" si="221">+R716/G716</f>
        <v>1</v>
      </c>
      <c r="U716" s="120">
        <f t="shared" ref="U716:U728" si="222">+I716+O620</f>
        <v>30000</v>
      </c>
      <c r="V716" s="120">
        <f t="shared" ref="V716:V728" si="223">+O716-U716</f>
        <v>0</v>
      </c>
      <c r="W716" s="121">
        <f t="shared" ref="W716:W728" si="224">+L716+R620</f>
        <v>30000</v>
      </c>
      <c r="X716" s="121">
        <f t="shared" ref="X716:X728" si="225">+R716-W716</f>
        <v>0</v>
      </c>
      <c r="Y716" s="206">
        <f t="shared" ref="Y716:Y728" si="226">+W716/G716</f>
        <v>1</v>
      </c>
      <c r="Z716" s="206">
        <f t="shared" ref="Z716:Z728" si="227">+T716-Y716</f>
        <v>0</v>
      </c>
    </row>
    <row r="717" spans="2:26">
      <c r="B717" s="86" t="s">
        <v>95</v>
      </c>
      <c r="F717" s="84"/>
      <c r="G717" s="119">
        <v>10500</v>
      </c>
      <c r="H717" s="20"/>
      <c r="I717" s="20">
        <v>1500</v>
      </c>
      <c r="J717" s="20"/>
      <c r="K717" s="20"/>
      <c r="L717" s="119">
        <v>0</v>
      </c>
      <c r="M717" s="108"/>
      <c r="N717" s="20"/>
      <c r="O717" s="20">
        <f t="shared" si="219"/>
        <v>9000</v>
      </c>
      <c r="P717" s="20"/>
      <c r="Q717" s="20"/>
      <c r="R717" s="20">
        <f t="shared" si="220"/>
        <v>1500</v>
      </c>
      <c r="S717" s="20"/>
      <c r="T717" s="152">
        <f t="shared" si="221"/>
        <v>0.14285714285714285</v>
      </c>
      <c r="U717" s="120">
        <f t="shared" si="222"/>
        <v>9000</v>
      </c>
      <c r="V717" s="120">
        <f t="shared" si="223"/>
        <v>0</v>
      </c>
      <c r="W717" s="121">
        <f t="shared" si="224"/>
        <v>1500</v>
      </c>
      <c r="X717" s="121">
        <f t="shared" si="225"/>
        <v>0</v>
      </c>
      <c r="Y717" s="206">
        <f t="shared" si="226"/>
        <v>0.14285714285714285</v>
      </c>
      <c r="Z717" s="206">
        <f t="shared" si="227"/>
        <v>0</v>
      </c>
    </row>
    <row r="718" spans="2:26">
      <c r="B718" s="86" t="s">
        <v>96</v>
      </c>
      <c r="F718" s="84"/>
      <c r="G718" s="119">
        <v>16000</v>
      </c>
      <c r="H718" s="20"/>
      <c r="I718" s="20">
        <v>0</v>
      </c>
      <c r="J718" s="20"/>
      <c r="K718" s="20"/>
      <c r="L718" s="119">
        <v>0</v>
      </c>
      <c r="M718" s="108"/>
      <c r="N718" s="20"/>
      <c r="O718" s="20">
        <f t="shared" si="219"/>
        <v>12000</v>
      </c>
      <c r="P718" s="20"/>
      <c r="Q718" s="20"/>
      <c r="R718" s="20">
        <f t="shared" si="220"/>
        <v>0</v>
      </c>
      <c r="S718" s="20"/>
      <c r="T718" s="152">
        <f t="shared" si="221"/>
        <v>0</v>
      </c>
      <c r="U718" s="120">
        <f t="shared" si="222"/>
        <v>12000</v>
      </c>
      <c r="V718" s="120">
        <f t="shared" si="223"/>
        <v>0</v>
      </c>
      <c r="W718" s="121">
        <f t="shared" si="224"/>
        <v>0</v>
      </c>
      <c r="X718" s="121">
        <f t="shared" si="225"/>
        <v>0</v>
      </c>
      <c r="Y718" s="206">
        <f t="shared" si="226"/>
        <v>0</v>
      </c>
      <c r="Z718" s="206">
        <f t="shared" si="227"/>
        <v>0</v>
      </c>
    </row>
    <row r="719" spans="2:26">
      <c r="B719" s="86" t="s">
        <v>97</v>
      </c>
      <c r="F719" s="84"/>
      <c r="G719" s="119">
        <v>92994</v>
      </c>
      <c r="H719" s="20"/>
      <c r="I719" s="20">
        <v>6908</v>
      </c>
      <c r="J719" s="20"/>
      <c r="K719" s="20"/>
      <c r="L719" s="119">
        <v>8000</v>
      </c>
      <c r="M719" s="108"/>
      <c r="N719" s="20"/>
      <c r="O719" s="20">
        <f t="shared" si="219"/>
        <v>57205.030000000006</v>
      </c>
      <c r="P719" s="20"/>
      <c r="Q719" s="20"/>
      <c r="R719" s="20">
        <f t="shared" si="220"/>
        <v>30098</v>
      </c>
      <c r="S719" s="20"/>
      <c r="T719" s="152">
        <f t="shared" si="221"/>
        <v>0.32365528958857559</v>
      </c>
      <c r="U719" s="120">
        <f t="shared" si="222"/>
        <v>57205.030000000006</v>
      </c>
      <c r="V719" s="120">
        <f t="shared" si="223"/>
        <v>0</v>
      </c>
      <c r="W719" s="121">
        <f t="shared" si="224"/>
        <v>30098</v>
      </c>
      <c r="X719" s="121">
        <f t="shared" si="225"/>
        <v>0</v>
      </c>
      <c r="Y719" s="206">
        <f t="shared" si="226"/>
        <v>0.32365528958857559</v>
      </c>
      <c r="Z719" s="206">
        <f t="shared" si="227"/>
        <v>0</v>
      </c>
    </row>
    <row r="720" spans="2:26">
      <c r="B720" s="86" t="s">
        <v>98</v>
      </c>
      <c r="F720" s="84"/>
      <c r="G720" s="119">
        <v>5000</v>
      </c>
      <c r="H720" s="20"/>
      <c r="I720" s="20">
        <v>0</v>
      </c>
      <c r="J720" s="20"/>
      <c r="K720" s="20"/>
      <c r="L720" s="119">
        <v>0</v>
      </c>
      <c r="M720" s="108"/>
      <c r="N720" s="20"/>
      <c r="O720" s="20">
        <f t="shared" si="219"/>
        <v>5000</v>
      </c>
      <c r="P720" s="20"/>
      <c r="Q720" s="20"/>
      <c r="R720" s="20">
        <f t="shared" si="220"/>
        <v>3300</v>
      </c>
      <c r="S720" s="20"/>
      <c r="T720" s="152">
        <f t="shared" si="221"/>
        <v>0.66</v>
      </c>
      <c r="U720" s="120">
        <f t="shared" si="222"/>
        <v>5000</v>
      </c>
      <c r="V720" s="120">
        <f t="shared" si="223"/>
        <v>0</v>
      </c>
      <c r="W720" s="121">
        <f t="shared" si="224"/>
        <v>3300</v>
      </c>
      <c r="X720" s="121">
        <f t="shared" si="225"/>
        <v>0</v>
      </c>
      <c r="Y720" s="206">
        <f t="shared" si="226"/>
        <v>0.66</v>
      </c>
      <c r="Z720" s="206">
        <f t="shared" si="227"/>
        <v>0</v>
      </c>
    </row>
    <row r="721" spans="1:26">
      <c r="B721" s="86" t="s">
        <v>99</v>
      </c>
      <c r="F721" s="84"/>
      <c r="G721" s="119">
        <v>14000</v>
      </c>
      <c r="H721" s="20"/>
      <c r="I721" s="20">
        <v>2000</v>
      </c>
      <c r="J721" s="20"/>
      <c r="K721" s="20"/>
      <c r="L721" s="119">
        <v>14000</v>
      </c>
      <c r="M721" s="108"/>
      <c r="N721" s="20"/>
      <c r="O721" s="20">
        <f t="shared" si="219"/>
        <v>12000</v>
      </c>
      <c r="P721" s="20"/>
      <c r="Q721" s="20"/>
      <c r="R721" s="20">
        <f t="shared" si="220"/>
        <v>14000</v>
      </c>
      <c r="S721" s="20"/>
      <c r="T721" s="152">
        <f t="shared" si="221"/>
        <v>1</v>
      </c>
      <c r="U721" s="120">
        <f t="shared" si="222"/>
        <v>12000</v>
      </c>
      <c r="V721" s="120">
        <f t="shared" si="223"/>
        <v>0</v>
      </c>
      <c r="W721" s="121">
        <f t="shared" si="224"/>
        <v>14000</v>
      </c>
      <c r="X721" s="121">
        <f t="shared" si="225"/>
        <v>0</v>
      </c>
      <c r="Y721" s="206">
        <f t="shared" si="226"/>
        <v>1</v>
      </c>
      <c r="Z721" s="206">
        <f t="shared" si="227"/>
        <v>0</v>
      </c>
    </row>
    <row r="722" spans="1:26">
      <c r="B722" s="86" t="s">
        <v>100</v>
      </c>
      <c r="F722" s="84"/>
      <c r="G722" s="119">
        <v>10000</v>
      </c>
      <c r="H722" s="20"/>
      <c r="I722" s="20">
        <v>0</v>
      </c>
      <c r="J722" s="20"/>
      <c r="K722" s="20"/>
      <c r="L722" s="119">
        <v>0</v>
      </c>
      <c r="M722" s="108"/>
      <c r="N722" s="20"/>
      <c r="O722" s="20">
        <f t="shared" si="219"/>
        <v>10000</v>
      </c>
      <c r="P722" s="20"/>
      <c r="Q722" s="20"/>
      <c r="R722" s="20">
        <f t="shared" si="220"/>
        <v>0</v>
      </c>
      <c r="S722" s="20"/>
      <c r="T722" s="152">
        <f t="shared" si="221"/>
        <v>0</v>
      </c>
      <c r="U722" s="120">
        <f t="shared" si="222"/>
        <v>10000</v>
      </c>
      <c r="V722" s="120">
        <f t="shared" si="223"/>
        <v>0</v>
      </c>
      <c r="W722" s="121">
        <f t="shared" si="224"/>
        <v>0</v>
      </c>
      <c r="X722" s="121">
        <f t="shared" si="225"/>
        <v>0</v>
      </c>
      <c r="Y722" s="206">
        <f t="shared" si="226"/>
        <v>0</v>
      </c>
      <c r="Z722" s="206">
        <f t="shared" si="227"/>
        <v>0</v>
      </c>
    </row>
    <row r="723" spans="1:26">
      <c r="B723" s="86" t="s">
        <v>101</v>
      </c>
      <c r="F723" s="84"/>
      <c r="G723" s="119">
        <v>12000</v>
      </c>
      <c r="H723" s="20"/>
      <c r="I723" s="20">
        <v>0</v>
      </c>
      <c r="J723" s="20"/>
      <c r="K723" s="20"/>
      <c r="L723" s="119">
        <v>0</v>
      </c>
      <c r="M723" s="108"/>
      <c r="N723" s="20"/>
      <c r="O723" s="20">
        <f t="shared" si="219"/>
        <v>8000</v>
      </c>
      <c r="P723" s="20"/>
      <c r="Q723" s="20"/>
      <c r="R723" s="20">
        <f t="shared" si="220"/>
        <v>5655</v>
      </c>
      <c r="S723" s="20"/>
      <c r="T723" s="152">
        <f t="shared" si="221"/>
        <v>0.47125</v>
      </c>
      <c r="U723" s="120">
        <f t="shared" si="222"/>
        <v>8000</v>
      </c>
      <c r="V723" s="120">
        <f t="shared" si="223"/>
        <v>0</v>
      </c>
      <c r="W723" s="121">
        <f t="shared" si="224"/>
        <v>5655</v>
      </c>
      <c r="X723" s="121">
        <f t="shared" si="225"/>
        <v>0</v>
      </c>
      <c r="Y723" s="206">
        <f t="shared" si="226"/>
        <v>0.47125</v>
      </c>
      <c r="Z723" s="206">
        <f t="shared" si="227"/>
        <v>0</v>
      </c>
    </row>
    <row r="724" spans="1:26">
      <c r="B724" s="86" t="s">
        <v>102</v>
      </c>
      <c r="F724" s="84"/>
      <c r="G724" s="119">
        <v>13000</v>
      </c>
      <c r="H724" s="20"/>
      <c r="I724" s="20">
        <v>0</v>
      </c>
      <c r="J724" s="20"/>
      <c r="K724" s="20"/>
      <c r="L724" s="119">
        <v>0</v>
      </c>
      <c r="M724" s="108"/>
      <c r="N724" s="20"/>
      <c r="O724" s="20">
        <f t="shared" si="219"/>
        <v>0</v>
      </c>
      <c r="P724" s="20"/>
      <c r="Q724" s="20"/>
      <c r="R724" s="20">
        <f t="shared" si="220"/>
        <v>0</v>
      </c>
      <c r="S724" s="20"/>
      <c r="T724" s="152">
        <f t="shared" si="221"/>
        <v>0</v>
      </c>
      <c r="U724" s="120">
        <f t="shared" si="222"/>
        <v>0</v>
      </c>
      <c r="V724" s="120">
        <f t="shared" si="223"/>
        <v>0</v>
      </c>
      <c r="W724" s="121">
        <f t="shared" si="224"/>
        <v>0</v>
      </c>
      <c r="X724" s="121">
        <f t="shared" si="225"/>
        <v>0</v>
      </c>
      <c r="Y724" s="206">
        <f t="shared" si="226"/>
        <v>0</v>
      </c>
      <c r="Z724" s="206">
        <f t="shared" si="227"/>
        <v>0</v>
      </c>
    </row>
    <row r="725" spans="1:26">
      <c r="B725" s="86" t="s">
        <v>103</v>
      </c>
      <c r="F725" s="84"/>
      <c r="G725" s="119">
        <v>38377</v>
      </c>
      <c r="H725" s="20"/>
      <c r="I725" s="20">
        <v>4242</v>
      </c>
      <c r="J725" s="20"/>
      <c r="K725" s="20"/>
      <c r="L725" s="119">
        <v>38377</v>
      </c>
      <c r="M725" s="108"/>
      <c r="N725" s="20"/>
      <c r="O725" s="20">
        <f t="shared" si="219"/>
        <v>38377</v>
      </c>
      <c r="P725" s="20"/>
      <c r="Q725" s="20"/>
      <c r="R725" s="20">
        <f t="shared" si="220"/>
        <v>38377</v>
      </c>
      <c r="S725" s="20"/>
      <c r="T725" s="152">
        <f t="shared" si="221"/>
        <v>1</v>
      </c>
      <c r="U725" s="120">
        <f t="shared" si="222"/>
        <v>38377</v>
      </c>
      <c r="V725" s="120">
        <f t="shared" si="223"/>
        <v>0</v>
      </c>
      <c r="W725" s="121">
        <f t="shared" si="224"/>
        <v>38377</v>
      </c>
      <c r="X725" s="121">
        <f t="shared" si="225"/>
        <v>0</v>
      </c>
      <c r="Y725" s="206">
        <f t="shared" si="226"/>
        <v>1</v>
      </c>
      <c r="Z725" s="206">
        <f t="shared" si="227"/>
        <v>0</v>
      </c>
    </row>
    <row r="726" spans="1:26">
      <c r="B726" s="86" t="s">
        <v>104</v>
      </c>
      <c r="F726" s="84"/>
      <c r="G726" s="119">
        <v>14000</v>
      </c>
      <c r="H726" s="20"/>
      <c r="I726" s="20">
        <v>0</v>
      </c>
      <c r="J726" s="20"/>
      <c r="K726" s="20"/>
      <c r="L726" s="119">
        <v>0</v>
      </c>
      <c r="M726" s="108"/>
      <c r="N726" s="20"/>
      <c r="O726" s="20">
        <f t="shared" si="219"/>
        <v>6000</v>
      </c>
      <c r="P726" s="20"/>
      <c r="Q726" s="20"/>
      <c r="R726" s="20">
        <f t="shared" si="220"/>
        <v>0</v>
      </c>
      <c r="S726" s="20"/>
      <c r="T726" s="152">
        <f t="shared" si="221"/>
        <v>0</v>
      </c>
      <c r="U726" s="120">
        <f t="shared" si="222"/>
        <v>6000</v>
      </c>
      <c r="V726" s="120">
        <f t="shared" si="223"/>
        <v>0</v>
      </c>
      <c r="W726" s="121">
        <f t="shared" si="224"/>
        <v>0</v>
      </c>
      <c r="X726" s="121">
        <f t="shared" si="225"/>
        <v>0</v>
      </c>
      <c r="Y726" s="206">
        <f t="shared" si="226"/>
        <v>0</v>
      </c>
      <c r="Z726" s="206">
        <f t="shared" si="227"/>
        <v>0</v>
      </c>
    </row>
    <row r="727" spans="1:26">
      <c r="B727" s="86" t="s">
        <v>105</v>
      </c>
      <c r="F727" s="84"/>
      <c r="G727" s="119">
        <v>1000</v>
      </c>
      <c r="H727" s="20"/>
      <c r="I727" s="20">
        <v>0</v>
      </c>
      <c r="J727" s="20"/>
      <c r="K727" s="20"/>
      <c r="L727" s="119">
        <v>34.799999999999997</v>
      </c>
      <c r="M727" s="108"/>
      <c r="N727" s="20"/>
      <c r="O727" s="20">
        <f t="shared" si="219"/>
        <v>468.43999999999994</v>
      </c>
      <c r="P727" s="20"/>
      <c r="Q727" s="20"/>
      <c r="R727" s="20">
        <f t="shared" si="220"/>
        <v>392.07999999999993</v>
      </c>
      <c r="S727" s="20"/>
      <c r="T727" s="152">
        <f t="shared" si="221"/>
        <v>0.39207999999999993</v>
      </c>
      <c r="U727" s="120">
        <f t="shared" si="222"/>
        <v>468.43999999999994</v>
      </c>
      <c r="V727" s="120">
        <f t="shared" si="223"/>
        <v>0</v>
      </c>
      <c r="W727" s="121">
        <f t="shared" si="224"/>
        <v>392.07999999999993</v>
      </c>
      <c r="X727" s="121">
        <f t="shared" si="225"/>
        <v>0</v>
      </c>
      <c r="Y727" s="206">
        <f t="shared" si="226"/>
        <v>0.39207999999999993</v>
      </c>
      <c r="Z727" s="206">
        <f t="shared" si="227"/>
        <v>0</v>
      </c>
    </row>
    <row r="728" spans="1:26" ht="15.75" thickBot="1">
      <c r="B728" s="88" t="s">
        <v>106</v>
      </c>
      <c r="C728" s="83"/>
      <c r="D728" s="83"/>
      <c r="E728" s="83"/>
      <c r="F728" s="87"/>
      <c r="G728" s="119">
        <v>10000</v>
      </c>
      <c r="H728" s="20"/>
      <c r="I728" s="20">
        <v>0</v>
      </c>
      <c r="J728" s="20"/>
      <c r="K728" s="20"/>
      <c r="L728" s="124">
        <v>0</v>
      </c>
      <c r="M728" s="20"/>
      <c r="N728" s="20"/>
      <c r="O728" s="20">
        <f t="shared" si="219"/>
        <v>8000</v>
      </c>
      <c r="P728" s="20"/>
      <c r="Q728" s="20"/>
      <c r="R728" s="20">
        <f t="shared" si="220"/>
        <v>0</v>
      </c>
      <c r="S728" s="20"/>
      <c r="T728" s="152">
        <f t="shared" si="221"/>
        <v>0</v>
      </c>
      <c r="U728" s="120">
        <f t="shared" si="222"/>
        <v>8000</v>
      </c>
      <c r="V728" s="120">
        <f t="shared" si="223"/>
        <v>0</v>
      </c>
      <c r="W728" s="121">
        <f t="shared" si="224"/>
        <v>0</v>
      </c>
      <c r="X728" s="121">
        <f t="shared" si="225"/>
        <v>0</v>
      </c>
      <c r="Y728" s="206">
        <f t="shared" si="226"/>
        <v>0</v>
      </c>
      <c r="Z728" s="206">
        <f t="shared" si="227"/>
        <v>0</v>
      </c>
    </row>
    <row r="729" spans="1:26" s="157" customFormat="1" ht="15.75" thickBot="1">
      <c r="B729" s="287" t="s">
        <v>51</v>
      </c>
      <c r="C729" s="288"/>
      <c r="D729" s="288"/>
      <c r="E729" s="288"/>
      <c r="F729" s="288"/>
      <c r="G729" s="95"/>
      <c r="H729" s="95"/>
      <c r="I729" s="95"/>
      <c r="J729" s="95"/>
      <c r="K729" s="95"/>
      <c r="L729" s="95"/>
      <c r="M729" s="95"/>
      <c r="N729" s="95"/>
      <c r="O729" s="95"/>
      <c r="P729" s="95"/>
      <c r="Q729" s="95"/>
      <c r="R729" s="95"/>
      <c r="S729" s="144"/>
      <c r="T729" s="158"/>
    </row>
    <row r="730" spans="1:26">
      <c r="B730" s="289"/>
      <c r="C730" s="290"/>
      <c r="D730" s="290"/>
      <c r="E730" s="290"/>
      <c r="F730" s="291"/>
      <c r="G730" s="93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152"/>
    </row>
    <row r="731" spans="1:26" ht="15.75" thickBot="1">
      <c r="B731" s="289"/>
      <c r="C731" s="290"/>
      <c r="D731" s="290"/>
      <c r="E731" s="290"/>
      <c r="F731" s="291"/>
      <c r="G731" s="93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152"/>
    </row>
    <row r="732" spans="1:26" ht="15.75" thickBot="1">
      <c r="A732" s="18"/>
      <c r="B732" s="133" t="s">
        <v>89</v>
      </c>
      <c r="C732" s="132"/>
      <c r="D732" s="132"/>
      <c r="E732" s="132"/>
      <c r="F732" s="132"/>
      <c r="G732" s="161">
        <f>SUM(G733:G735)</f>
        <v>287129</v>
      </c>
      <c r="H732" s="162"/>
      <c r="I732" s="163">
        <f>SUM(I733:I735)</f>
        <v>19433</v>
      </c>
      <c r="J732" s="164"/>
      <c r="K732" s="164"/>
      <c r="L732" s="163">
        <f>SUM(L733:L735)</f>
        <v>11717.44</v>
      </c>
      <c r="M732" s="164"/>
      <c r="N732" s="164"/>
      <c r="O732" s="163">
        <f>SUM(O733:O735)</f>
        <v>187984.53</v>
      </c>
      <c r="P732" s="164"/>
      <c r="Q732" s="164"/>
      <c r="R732" s="163">
        <f>SUM(R733:R735)</f>
        <v>138881.47999999998</v>
      </c>
      <c r="S732" s="165"/>
      <c r="T732" s="160"/>
    </row>
    <row r="733" spans="1:26">
      <c r="B733" s="86" t="s">
        <v>90</v>
      </c>
      <c r="F733" s="84"/>
      <c r="G733" s="119">
        <v>233196</v>
      </c>
      <c r="H733" s="20"/>
      <c r="I733" s="20">
        <v>19433</v>
      </c>
      <c r="J733" s="20"/>
      <c r="K733" s="20"/>
      <c r="L733" s="115">
        <v>11717.44</v>
      </c>
      <c r="M733" s="20"/>
      <c r="N733" s="20"/>
      <c r="O733" s="20">
        <f t="shared" ref="O733:O735" si="228">+I733+O637</f>
        <v>155464</v>
      </c>
      <c r="P733" s="20"/>
      <c r="Q733" s="20"/>
      <c r="R733" s="20">
        <f t="shared" ref="R733:R735" si="229">+L733+R637</f>
        <v>138881.47999999998</v>
      </c>
      <c r="S733" s="20"/>
      <c r="T733" s="152">
        <f t="shared" ref="T733:T735" si="230">+R733/G733</f>
        <v>0.59555687061527629</v>
      </c>
      <c r="U733" s="120">
        <f t="shared" ref="U733:U735" si="231">+I733+O637</f>
        <v>155464</v>
      </c>
      <c r="V733" s="120">
        <f t="shared" ref="V733:V735" si="232">+O733-U733</f>
        <v>0</v>
      </c>
      <c r="W733" s="121">
        <f t="shared" ref="W733:W735" si="233">+L733+R637</f>
        <v>138881.47999999998</v>
      </c>
      <c r="X733" s="121">
        <f t="shared" ref="X733:X735" si="234">+R733-W733</f>
        <v>0</v>
      </c>
      <c r="Y733" s="206">
        <f t="shared" ref="Y733:Y735" si="235">+W733/G733</f>
        <v>0.59555687061527629</v>
      </c>
      <c r="Z733" s="206">
        <f t="shared" ref="Z733:Z735" si="236">+T733-Y733</f>
        <v>0</v>
      </c>
    </row>
    <row r="734" spans="1:26">
      <c r="B734" s="86" t="s">
        <v>91</v>
      </c>
      <c r="F734" s="84"/>
      <c r="G734" s="119">
        <v>19433</v>
      </c>
      <c r="H734" s="20"/>
      <c r="I734" s="20"/>
      <c r="J734" s="20"/>
      <c r="K734" s="20"/>
      <c r="L734" s="119"/>
      <c r="M734" s="108"/>
      <c r="N734" s="20"/>
      <c r="O734" s="20">
        <f t="shared" si="228"/>
        <v>0</v>
      </c>
      <c r="P734" s="20"/>
      <c r="Q734" s="20"/>
      <c r="R734" s="20">
        <f t="shared" si="229"/>
        <v>0</v>
      </c>
      <c r="S734" s="20"/>
      <c r="T734" s="152">
        <f t="shared" si="230"/>
        <v>0</v>
      </c>
      <c r="U734" s="120">
        <f t="shared" si="231"/>
        <v>0</v>
      </c>
      <c r="V734" s="120">
        <f t="shared" si="232"/>
        <v>0</v>
      </c>
      <c r="W734" s="121">
        <f t="shared" si="233"/>
        <v>0</v>
      </c>
      <c r="X734" s="121">
        <f t="shared" si="234"/>
        <v>0</v>
      </c>
      <c r="Y734" s="206">
        <f t="shared" si="235"/>
        <v>0</v>
      </c>
      <c r="Z734" s="206">
        <f t="shared" si="236"/>
        <v>0</v>
      </c>
    </row>
    <row r="735" spans="1:26" ht="15.75" thickBot="1">
      <c r="B735" s="86" t="s">
        <v>92</v>
      </c>
      <c r="F735" s="84"/>
      <c r="G735" s="119">
        <v>34500</v>
      </c>
      <c r="H735" s="20"/>
      <c r="I735" s="20"/>
      <c r="J735" s="20"/>
      <c r="K735" s="20"/>
      <c r="L735" s="119"/>
      <c r="M735" s="108"/>
      <c r="N735" s="20"/>
      <c r="O735" s="20">
        <f t="shared" si="228"/>
        <v>32520.53</v>
      </c>
      <c r="P735" s="20"/>
      <c r="Q735" s="20"/>
      <c r="R735" s="20">
        <f t="shared" si="229"/>
        <v>0</v>
      </c>
      <c r="S735" s="20"/>
      <c r="T735" s="152">
        <f t="shared" si="230"/>
        <v>0</v>
      </c>
      <c r="U735" s="120">
        <f t="shared" si="231"/>
        <v>32520.53</v>
      </c>
      <c r="V735" s="120">
        <f t="shared" si="232"/>
        <v>0</v>
      </c>
      <c r="W735" s="121">
        <f t="shared" si="233"/>
        <v>0</v>
      </c>
      <c r="X735" s="121">
        <f t="shared" si="234"/>
        <v>0</v>
      </c>
      <c r="Y735" s="206">
        <f t="shared" si="235"/>
        <v>0</v>
      </c>
      <c r="Z735" s="206">
        <f t="shared" si="236"/>
        <v>0</v>
      </c>
    </row>
    <row r="736" spans="1:26" ht="15.75" thickBot="1">
      <c r="A736" s="18"/>
      <c r="B736" s="292" t="s">
        <v>22</v>
      </c>
      <c r="C736" s="293"/>
      <c r="D736" s="293"/>
      <c r="E736" s="293"/>
      <c r="F736" s="294"/>
      <c r="G736" s="147">
        <f>+G714+G732+G729</f>
        <v>560000</v>
      </c>
      <c r="H736" s="21"/>
      <c r="I736" s="21">
        <f>+I714+I729+I732</f>
        <v>34083</v>
      </c>
      <c r="J736" s="21"/>
      <c r="K736" s="21"/>
      <c r="L736" s="21">
        <f>+L714+L729+L732</f>
        <v>105901.16</v>
      </c>
      <c r="M736" s="21"/>
      <c r="N736" s="21"/>
      <c r="O736" s="21">
        <f>+O714+O729+O732</f>
        <v>390035</v>
      </c>
      <c r="P736" s="21"/>
      <c r="Q736" s="21"/>
      <c r="R736" s="21">
        <f>+R714+R729+R732</f>
        <v>268203.56</v>
      </c>
      <c r="S736" s="22"/>
      <c r="T736" s="153"/>
      <c r="U736" s="25"/>
    </row>
    <row r="737" spans="1:20" ht="15.75" thickBot="1">
      <c r="C737" s="23"/>
      <c r="H737" s="24"/>
      <c r="K737" s="24"/>
      <c r="M737" s="24"/>
      <c r="T737" s="24"/>
    </row>
    <row r="738" spans="1:20" ht="15.75" thickBot="1">
      <c r="A738" s="18"/>
      <c r="B738" s="295" t="s">
        <v>31</v>
      </c>
      <c r="C738" s="296"/>
      <c r="D738" s="296"/>
      <c r="E738" s="296"/>
      <c r="F738" s="296"/>
      <c r="G738" s="296"/>
      <c r="H738" s="296"/>
      <c r="I738" s="296"/>
      <c r="J738" s="296"/>
      <c r="K738" s="296"/>
      <c r="L738" s="296"/>
      <c r="M738" s="296"/>
      <c r="N738" s="296"/>
      <c r="O738" s="296"/>
      <c r="P738" s="296"/>
      <c r="Q738" s="296"/>
      <c r="R738" s="296"/>
      <c r="S738" s="296"/>
      <c r="T738" s="297"/>
    </row>
    <row r="739" spans="1:20" ht="15.75" thickBot="1">
      <c r="A739" s="18"/>
      <c r="B739" s="298"/>
      <c r="C739" s="299"/>
      <c r="D739" s="301" t="s">
        <v>16</v>
      </c>
      <c r="E739" s="302"/>
      <c r="F739" s="302"/>
      <c r="G739" s="302"/>
      <c r="H739" s="303"/>
      <c r="I739" s="301" t="s">
        <v>32</v>
      </c>
      <c r="J739" s="302"/>
      <c r="K739" s="302"/>
      <c r="L739" s="302"/>
      <c r="M739" s="302"/>
      <c r="N739" s="303"/>
      <c r="O739" s="301" t="s">
        <v>18</v>
      </c>
      <c r="P739" s="302"/>
      <c r="Q739" s="302"/>
      <c r="R739" s="302"/>
      <c r="S739" s="302"/>
      <c r="T739" s="26"/>
    </row>
    <row r="740" spans="1:20" ht="15.75" thickBot="1">
      <c r="B740" s="258"/>
      <c r="C740" s="300"/>
      <c r="D740" s="304" t="s">
        <v>27</v>
      </c>
      <c r="E740" s="305"/>
      <c r="F740" s="305" t="s">
        <v>28</v>
      </c>
      <c r="G740" s="305"/>
      <c r="H740" s="188"/>
      <c r="I740" s="304" t="s">
        <v>27</v>
      </c>
      <c r="J740" s="305"/>
      <c r="K740" s="305" t="s">
        <v>28</v>
      </c>
      <c r="L740" s="305"/>
      <c r="M740" s="306" t="s">
        <v>29</v>
      </c>
      <c r="N740" s="307"/>
      <c r="O740" s="304" t="s">
        <v>27</v>
      </c>
      <c r="P740" s="305"/>
      <c r="Q740" s="305" t="s">
        <v>28</v>
      </c>
      <c r="R740" s="305"/>
      <c r="S740" s="306" t="s">
        <v>29</v>
      </c>
      <c r="T740" s="307"/>
    </row>
    <row r="741" spans="1:20">
      <c r="B741" s="273" t="s">
        <v>33</v>
      </c>
      <c r="C741" s="274"/>
      <c r="D741" s="275"/>
      <c r="E741" s="276"/>
      <c r="F741" s="277">
        <f>+G714</f>
        <v>272871</v>
      </c>
      <c r="G741" s="277"/>
      <c r="H741" s="184"/>
      <c r="I741" s="275"/>
      <c r="J741" s="276"/>
      <c r="K741" s="276">
        <f>+L714</f>
        <v>94183.72</v>
      </c>
      <c r="L741" s="276"/>
      <c r="M741" s="276"/>
      <c r="N741" s="278"/>
      <c r="O741" s="275"/>
      <c r="P741" s="276"/>
      <c r="Q741" s="279">
        <f>+R714</f>
        <v>129322.08</v>
      </c>
      <c r="R741" s="279"/>
      <c r="S741" s="276"/>
      <c r="T741" s="278"/>
    </row>
    <row r="742" spans="1:20" ht="15" customHeight="1" thickBot="1">
      <c r="B742" s="280" t="s">
        <v>34</v>
      </c>
      <c r="C742" s="281"/>
      <c r="D742" s="239"/>
      <c r="E742" s="237"/>
      <c r="F742" s="237">
        <f>+G732</f>
        <v>287129</v>
      </c>
      <c r="G742" s="237"/>
      <c r="H742" s="185"/>
      <c r="I742" s="239"/>
      <c r="J742" s="237"/>
      <c r="K742" s="237">
        <f>+L732</f>
        <v>11717.44</v>
      </c>
      <c r="L742" s="237"/>
      <c r="M742" s="237"/>
      <c r="N742" s="238"/>
      <c r="O742" s="239"/>
      <c r="P742" s="237"/>
      <c r="Q742" s="237">
        <f>+R732</f>
        <v>138881.47999999998</v>
      </c>
      <c r="R742" s="237"/>
      <c r="S742" s="237"/>
      <c r="T742" s="238"/>
    </row>
    <row r="743" spans="1:20" ht="15.75" customHeight="1" thickBot="1">
      <c r="B743" s="27" t="s">
        <v>22</v>
      </c>
      <c r="C743" s="28"/>
      <c r="D743" s="240"/>
      <c r="E743" s="241"/>
      <c r="F743" s="242">
        <f>SUM(F741:G742)</f>
        <v>560000</v>
      </c>
      <c r="G743" s="242"/>
      <c r="H743" s="189"/>
      <c r="I743" s="240"/>
      <c r="J743" s="241"/>
      <c r="K743" s="241">
        <f>SUM(K741:L742)</f>
        <v>105901.16</v>
      </c>
      <c r="L743" s="241"/>
      <c r="M743" s="241"/>
      <c r="N743" s="243"/>
      <c r="O743" s="240"/>
      <c r="P743" s="241"/>
      <c r="Q743" s="242">
        <f>SUM(Q741:R742)</f>
        <v>268203.56</v>
      </c>
      <c r="R743" s="242"/>
      <c r="S743" s="241"/>
      <c r="T743" s="243"/>
    </row>
    <row r="744" spans="1:20">
      <c r="B744" s="72"/>
      <c r="C744" s="72"/>
      <c r="D744" s="72"/>
      <c r="E744" s="72"/>
      <c r="F744" s="70"/>
      <c r="G744" s="70"/>
      <c r="H744" s="69"/>
      <c r="I744" s="70"/>
      <c r="J744" s="70"/>
      <c r="K744" s="70"/>
      <c r="L744" s="69"/>
      <c r="M744" s="70"/>
      <c r="N744" s="69"/>
      <c r="O744" s="69"/>
      <c r="P744" s="70"/>
      <c r="Q744" s="18"/>
      <c r="R744" s="18"/>
      <c r="S744" s="18"/>
      <c r="T744" s="18"/>
    </row>
    <row r="745" spans="1:20" ht="15.75" thickBot="1">
      <c r="B745" s="72"/>
      <c r="C745" s="72"/>
      <c r="D745" s="72"/>
      <c r="E745" s="72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18"/>
      <c r="R745" s="18"/>
      <c r="S745" s="18"/>
      <c r="T745" s="18"/>
    </row>
    <row r="746" spans="1:20" ht="15.75" thickBot="1">
      <c r="B746" s="256" t="s">
        <v>35</v>
      </c>
      <c r="C746" s="257"/>
      <c r="D746" s="257"/>
      <c r="E746" s="258"/>
      <c r="F746" s="252"/>
      <c r="G746" s="252"/>
      <c r="H746" s="252"/>
      <c r="I746" s="252"/>
      <c r="J746" s="252"/>
      <c r="K746" s="252"/>
      <c r="L746" s="252"/>
      <c r="M746" s="252"/>
      <c r="N746" s="252"/>
      <c r="O746" s="252"/>
      <c r="P746" s="252"/>
      <c r="Q746" s="252"/>
      <c r="R746" s="252"/>
      <c r="S746" s="252"/>
      <c r="T746" s="252"/>
    </row>
    <row r="747" spans="1:20">
      <c r="B747" s="259"/>
      <c r="C747" s="260"/>
      <c r="D747" s="260"/>
      <c r="E747" s="260"/>
      <c r="F747" s="260"/>
      <c r="G747" s="260"/>
      <c r="H747" s="260"/>
      <c r="I747" s="260"/>
      <c r="J747" s="260"/>
      <c r="K747" s="260"/>
      <c r="L747" s="260"/>
      <c r="M747" s="260"/>
      <c r="N747" s="260"/>
      <c r="O747" s="260"/>
      <c r="P747" s="260"/>
      <c r="Q747" s="260"/>
      <c r="R747" s="260"/>
      <c r="S747" s="260"/>
      <c r="T747" s="261"/>
    </row>
    <row r="748" spans="1:20">
      <c r="B748" s="262"/>
      <c r="C748" s="263"/>
      <c r="D748" s="263"/>
      <c r="E748" s="263"/>
      <c r="F748" s="263"/>
      <c r="G748" s="263"/>
      <c r="H748" s="263"/>
      <c r="I748" s="263"/>
      <c r="J748" s="263"/>
      <c r="K748" s="263"/>
      <c r="L748" s="263"/>
      <c r="M748" s="263"/>
      <c r="N748" s="263"/>
      <c r="O748" s="263"/>
      <c r="P748" s="263"/>
      <c r="Q748" s="263"/>
      <c r="R748" s="263"/>
      <c r="S748" s="263"/>
      <c r="T748" s="264"/>
    </row>
    <row r="749" spans="1:20">
      <c r="B749" s="262"/>
      <c r="C749" s="263"/>
      <c r="D749" s="263"/>
      <c r="E749" s="263"/>
      <c r="F749" s="263"/>
      <c r="G749" s="263"/>
      <c r="H749" s="263"/>
      <c r="I749" s="263"/>
      <c r="J749" s="263"/>
      <c r="K749" s="263"/>
      <c r="L749" s="263"/>
      <c r="M749" s="263"/>
      <c r="N749" s="263"/>
      <c r="O749" s="263"/>
      <c r="P749" s="263"/>
      <c r="Q749" s="263"/>
      <c r="R749" s="263"/>
      <c r="S749" s="263"/>
      <c r="T749" s="264"/>
    </row>
    <row r="750" spans="1:20">
      <c r="B750" s="262"/>
      <c r="C750" s="263"/>
      <c r="D750" s="263"/>
      <c r="E750" s="263"/>
      <c r="F750" s="263"/>
      <c r="G750" s="263"/>
      <c r="H750" s="263"/>
      <c r="I750" s="263"/>
      <c r="J750" s="263"/>
      <c r="K750" s="263"/>
      <c r="L750" s="263"/>
      <c r="M750" s="263"/>
      <c r="N750" s="263"/>
      <c r="O750" s="263"/>
      <c r="P750" s="263"/>
      <c r="Q750" s="263"/>
      <c r="R750" s="263"/>
      <c r="S750" s="263"/>
      <c r="T750" s="264"/>
    </row>
    <row r="751" spans="1:20">
      <c r="B751" s="262"/>
      <c r="C751" s="263"/>
      <c r="D751" s="263"/>
      <c r="E751" s="263"/>
      <c r="F751" s="263"/>
      <c r="G751" s="263"/>
      <c r="H751" s="263"/>
      <c r="I751" s="263"/>
      <c r="J751" s="263"/>
      <c r="K751" s="263"/>
      <c r="L751" s="263"/>
      <c r="M751" s="263"/>
      <c r="N751" s="263"/>
      <c r="O751" s="263"/>
      <c r="P751" s="263"/>
      <c r="Q751" s="263"/>
      <c r="R751" s="263"/>
      <c r="S751" s="263"/>
      <c r="T751" s="264"/>
    </row>
    <row r="752" spans="1:20">
      <c r="B752" s="262"/>
      <c r="C752" s="263"/>
      <c r="D752" s="263"/>
      <c r="E752" s="263"/>
      <c r="F752" s="263"/>
      <c r="G752" s="263"/>
      <c r="H752" s="263"/>
      <c r="I752" s="263"/>
      <c r="J752" s="263"/>
      <c r="K752" s="263"/>
      <c r="L752" s="263"/>
      <c r="M752" s="263"/>
      <c r="N752" s="263"/>
      <c r="O752" s="263"/>
      <c r="P752" s="263"/>
      <c r="Q752" s="263"/>
      <c r="R752" s="263"/>
      <c r="S752" s="263"/>
      <c r="T752" s="264"/>
    </row>
    <row r="753" spans="2:20" ht="15.75" thickBot="1">
      <c r="B753" s="265"/>
      <c r="C753" s="266"/>
      <c r="D753" s="266"/>
      <c r="E753" s="266"/>
      <c r="F753" s="266"/>
      <c r="G753" s="266"/>
      <c r="H753" s="266"/>
      <c r="I753" s="266"/>
      <c r="J753" s="266"/>
      <c r="K753" s="266"/>
      <c r="L753" s="266"/>
      <c r="M753" s="266"/>
      <c r="N753" s="266"/>
      <c r="O753" s="266"/>
      <c r="P753" s="266"/>
      <c r="Q753" s="266"/>
      <c r="R753" s="266"/>
      <c r="S753" s="266"/>
      <c r="T753" s="267"/>
    </row>
    <row r="754" spans="2:20">
      <c r="B754" s="18"/>
    </row>
    <row r="755" spans="2:20">
      <c r="B755" s="32"/>
      <c r="C755" s="32"/>
      <c r="D755" s="32"/>
      <c r="E755" s="32"/>
      <c r="F755" s="32"/>
      <c r="H755" s="32"/>
      <c r="I755" s="248" t="s">
        <v>36</v>
      </c>
      <c r="J755" s="248"/>
      <c r="K755" s="248"/>
      <c r="L755" s="248"/>
      <c r="M755" s="248"/>
      <c r="N755" s="248"/>
      <c r="Q755" s="248" t="s">
        <v>37</v>
      </c>
      <c r="R755" s="248"/>
      <c r="S755" s="248"/>
      <c r="T755" s="248"/>
    </row>
    <row r="756" spans="2:20">
      <c r="B756" s="268" t="s">
        <v>38</v>
      </c>
      <c r="C756" s="268"/>
      <c r="D756" s="268"/>
      <c r="E756" s="268"/>
      <c r="F756" s="268"/>
      <c r="G756" s="268"/>
      <c r="H756" s="33"/>
      <c r="I756" s="269"/>
      <c r="J756" s="269"/>
      <c r="K756" s="269"/>
      <c r="L756" s="269"/>
      <c r="M756" s="269"/>
      <c r="N756" s="269"/>
      <c r="O756" s="33"/>
      <c r="P756" s="33"/>
      <c r="Q756" s="271" t="s">
        <v>1</v>
      </c>
      <c r="R756" s="271"/>
      <c r="S756" s="271"/>
      <c r="T756" s="271"/>
    </row>
    <row r="757" spans="2:20">
      <c r="B757" s="268"/>
      <c r="C757" s="268"/>
      <c r="D757" s="268"/>
      <c r="E757" s="268"/>
      <c r="F757" s="268"/>
      <c r="G757" s="268"/>
      <c r="H757" s="80"/>
      <c r="I757" s="269"/>
      <c r="J757" s="269"/>
      <c r="K757" s="269"/>
      <c r="L757" s="269"/>
      <c r="M757" s="269"/>
      <c r="N757" s="269"/>
      <c r="O757" s="80"/>
      <c r="P757" s="80"/>
      <c r="Q757" s="271"/>
      <c r="R757" s="271"/>
      <c r="S757" s="271"/>
      <c r="T757" s="271"/>
    </row>
    <row r="758" spans="2:20">
      <c r="B758" s="268"/>
      <c r="C758" s="268"/>
      <c r="D758" s="268"/>
      <c r="E758" s="268"/>
      <c r="F758" s="268"/>
      <c r="G758" s="268"/>
      <c r="H758" s="80"/>
      <c r="I758" s="269"/>
      <c r="J758" s="269"/>
      <c r="K758" s="269"/>
      <c r="L758" s="269"/>
      <c r="M758" s="269"/>
      <c r="N758" s="269"/>
      <c r="O758" s="80"/>
      <c r="P758" s="80"/>
      <c r="Q758" s="271"/>
      <c r="R758" s="271"/>
      <c r="S758" s="271"/>
      <c r="T758" s="271"/>
    </row>
    <row r="759" spans="2:20">
      <c r="B759" s="268"/>
      <c r="C759" s="268"/>
      <c r="D759" s="268"/>
      <c r="E759" s="268"/>
      <c r="F759" s="268"/>
      <c r="G759" s="268"/>
      <c r="H759" s="80"/>
      <c r="I759" s="269"/>
      <c r="J759" s="269"/>
      <c r="K759" s="269"/>
      <c r="L759" s="269"/>
      <c r="M759" s="269"/>
      <c r="N759" s="269"/>
      <c r="O759" s="80"/>
      <c r="P759" s="80"/>
      <c r="Q759" s="271"/>
      <c r="R759" s="271"/>
      <c r="S759" s="271"/>
      <c r="T759" s="271"/>
    </row>
    <row r="760" spans="2:20" ht="15.75" thickBot="1">
      <c r="B760" s="272"/>
      <c r="C760" s="272"/>
      <c r="D760" s="272"/>
      <c r="E760" s="272"/>
      <c r="F760" s="272"/>
      <c r="G760" s="272"/>
      <c r="I760" s="270"/>
      <c r="J760" s="270"/>
      <c r="K760" s="270"/>
      <c r="L760" s="270"/>
      <c r="M760" s="270"/>
      <c r="N760" s="270"/>
      <c r="Q760" s="252"/>
      <c r="R760" s="252"/>
      <c r="S760" s="252"/>
      <c r="T760" s="252"/>
    </row>
    <row r="761" spans="2:20">
      <c r="B761" s="244" t="s">
        <v>66</v>
      </c>
      <c r="C761" s="244"/>
      <c r="D761" s="244"/>
      <c r="E761" s="244"/>
      <c r="F761" s="244"/>
      <c r="G761" s="244"/>
      <c r="I761" s="244" t="s">
        <v>56</v>
      </c>
      <c r="J761" s="244"/>
      <c r="K761" s="244"/>
      <c r="L761" s="244"/>
      <c r="M761" s="244"/>
      <c r="N761" s="244"/>
      <c r="Q761" s="245" t="s">
        <v>115</v>
      </c>
      <c r="R761" s="245"/>
      <c r="S761" s="245"/>
      <c r="T761" s="245"/>
    </row>
    <row r="762" spans="2:20">
      <c r="B762" s="246" t="s">
        <v>57</v>
      </c>
      <c r="C762" s="246"/>
      <c r="D762" s="246"/>
      <c r="E762" s="246"/>
      <c r="F762" s="246"/>
      <c r="G762" s="246"/>
      <c r="I762" s="247" t="s">
        <v>58</v>
      </c>
      <c r="J762" s="247"/>
      <c r="K762" s="247"/>
      <c r="L762" s="247"/>
      <c r="M762" s="247"/>
      <c r="N762" s="247"/>
      <c r="O762" s="81"/>
      <c r="P762" s="81"/>
      <c r="Q762" s="247" t="s">
        <v>59</v>
      </c>
      <c r="R762" s="247"/>
      <c r="S762" s="247"/>
      <c r="T762" s="247"/>
    </row>
    <row r="764" spans="2:20" ht="15.75" customHeight="1">
      <c r="I764" s="248" t="s">
        <v>40</v>
      </c>
      <c r="J764" s="248"/>
      <c r="K764" s="248"/>
      <c r="L764" s="248"/>
      <c r="M764" s="248"/>
      <c r="N764" s="248"/>
    </row>
    <row r="765" spans="2:20">
      <c r="B765" s="249" t="s">
        <v>120</v>
      </c>
      <c r="C765" s="250"/>
      <c r="D765" s="250"/>
      <c r="E765" s="250"/>
      <c r="F765" s="250"/>
      <c r="G765" s="250"/>
      <c r="I765" s="251" t="s">
        <v>39</v>
      </c>
      <c r="J765" s="251"/>
      <c r="K765" s="251"/>
      <c r="L765" s="251"/>
      <c r="M765" s="251"/>
      <c r="N765" s="251"/>
      <c r="Q765" s="251" t="s">
        <v>41</v>
      </c>
      <c r="R765" s="251"/>
      <c r="S765" s="251"/>
      <c r="T765" s="251"/>
    </row>
    <row r="766" spans="2:20">
      <c r="B766" s="246"/>
      <c r="C766" s="246"/>
      <c r="D766" s="246"/>
      <c r="E766" s="246"/>
      <c r="F766" s="246"/>
      <c r="G766" s="246"/>
      <c r="I766" s="251"/>
      <c r="J766" s="251"/>
      <c r="K766" s="251"/>
      <c r="L766" s="251"/>
      <c r="M766" s="251"/>
      <c r="N766" s="251"/>
      <c r="Q766" s="246"/>
      <c r="R766" s="246"/>
      <c r="S766" s="246"/>
      <c r="T766" s="246"/>
    </row>
    <row r="767" spans="2:20">
      <c r="B767" s="246"/>
      <c r="C767" s="246"/>
      <c r="D767" s="246"/>
      <c r="E767" s="246"/>
      <c r="F767" s="246"/>
      <c r="G767" s="246"/>
      <c r="I767" s="251"/>
      <c r="J767" s="251"/>
      <c r="K767" s="251"/>
      <c r="L767" s="251"/>
      <c r="M767" s="251"/>
      <c r="N767" s="251"/>
      <c r="Q767" s="246"/>
      <c r="R767" s="246"/>
      <c r="S767" s="246"/>
      <c r="T767" s="246"/>
    </row>
    <row r="768" spans="2:20">
      <c r="B768" s="246"/>
      <c r="C768" s="246"/>
      <c r="D768" s="246"/>
      <c r="E768" s="246"/>
      <c r="F768" s="246"/>
      <c r="G768" s="246"/>
      <c r="I768" s="251"/>
      <c r="J768" s="251"/>
      <c r="K768" s="251"/>
      <c r="L768" s="251"/>
      <c r="M768" s="251"/>
      <c r="N768" s="251"/>
      <c r="Q768" s="246"/>
      <c r="R768" s="246"/>
      <c r="S768" s="246"/>
      <c r="T768" s="246"/>
    </row>
    <row r="769" spans="2:20" ht="15.75" thickBot="1">
      <c r="B769" s="252"/>
      <c r="C769" s="252"/>
      <c r="D769" s="252"/>
      <c r="E769" s="252"/>
      <c r="F769" s="252"/>
      <c r="G769" s="252"/>
      <c r="H769" s="34"/>
      <c r="I769" s="253"/>
      <c r="J769" s="253"/>
      <c r="K769" s="253"/>
      <c r="L769" s="253"/>
      <c r="M769" s="253"/>
      <c r="N769" s="253"/>
      <c r="O769" s="34"/>
      <c r="P769" s="34"/>
      <c r="Q769" s="252"/>
      <c r="R769" s="252"/>
      <c r="S769" s="252"/>
      <c r="T769" s="252"/>
    </row>
    <row r="770" spans="2:20">
      <c r="B770" s="244" t="s">
        <v>60</v>
      </c>
      <c r="C770" s="244"/>
      <c r="D770" s="244"/>
      <c r="E770" s="244"/>
      <c r="F770" s="244"/>
      <c r="G770" s="244"/>
      <c r="H770" s="82"/>
      <c r="I770" s="244" t="s">
        <v>61</v>
      </c>
      <c r="J770" s="244"/>
      <c r="K770" s="244"/>
      <c r="L770" s="244"/>
      <c r="M770" s="244"/>
      <c r="N770" s="244"/>
      <c r="O770" s="34"/>
      <c r="P770" s="34"/>
      <c r="Q770" s="244" t="s">
        <v>62</v>
      </c>
      <c r="R770" s="244"/>
      <c r="S770" s="244"/>
      <c r="T770" s="244"/>
    </row>
    <row r="771" spans="2:20" ht="27.75" customHeight="1">
      <c r="B771" s="254" t="s">
        <v>63</v>
      </c>
      <c r="C771" s="254"/>
      <c r="D771" s="254"/>
      <c r="E771" s="254"/>
      <c r="F771" s="254"/>
      <c r="G771" s="254"/>
      <c r="I771" s="255" t="s">
        <v>64</v>
      </c>
      <c r="J771" s="255"/>
      <c r="K771" s="255"/>
      <c r="L771" s="255"/>
      <c r="M771" s="255"/>
      <c r="N771" s="255"/>
      <c r="Q771" s="255" t="s">
        <v>65</v>
      </c>
      <c r="R771" s="255"/>
      <c r="S771" s="255"/>
      <c r="T771" s="255"/>
    </row>
    <row r="784" spans="2:20">
      <c r="F784" s="1"/>
      <c r="G784" s="1"/>
      <c r="H784" s="1"/>
      <c r="I784" s="1"/>
      <c r="J784" s="1"/>
      <c r="K784" s="1"/>
      <c r="L784" s="1"/>
      <c r="M784" s="1"/>
      <c r="N784" s="1"/>
    </row>
    <row r="785" spans="2:20">
      <c r="F785" s="1"/>
      <c r="G785" s="1"/>
      <c r="H785" s="1"/>
      <c r="I785" s="1"/>
      <c r="J785" s="1"/>
      <c r="K785" s="1"/>
      <c r="L785" s="1"/>
      <c r="M785" s="1"/>
      <c r="N785" s="1"/>
    </row>
    <row r="786" spans="2:20">
      <c r="F786" s="1"/>
      <c r="G786" s="1"/>
      <c r="H786" s="1"/>
      <c r="I786" s="1"/>
      <c r="J786" s="1"/>
      <c r="K786" s="1"/>
      <c r="L786" s="1"/>
      <c r="M786" s="1"/>
      <c r="N786" s="1"/>
    </row>
    <row r="787" spans="2:20" ht="25.5">
      <c r="B787" s="385" t="s">
        <v>0</v>
      </c>
      <c r="C787" s="385"/>
      <c r="D787" s="385"/>
      <c r="E787" s="385"/>
      <c r="F787" s="385"/>
      <c r="G787" s="385"/>
      <c r="H787" s="385"/>
      <c r="I787" s="385"/>
      <c r="J787" s="385"/>
      <c r="K787" s="385"/>
      <c r="L787" s="385"/>
      <c r="M787" s="385"/>
      <c r="N787" s="385"/>
      <c r="O787" s="385"/>
      <c r="P787" s="385"/>
      <c r="Q787" s="385"/>
      <c r="R787" s="385"/>
      <c r="S787" s="385"/>
      <c r="T787" s="385"/>
    </row>
    <row r="788" spans="2:20">
      <c r="F788" t="s">
        <v>1</v>
      </c>
    </row>
    <row r="789" spans="2:20" ht="21.75">
      <c r="B789" s="2"/>
      <c r="C789" s="2"/>
      <c r="D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2:20" ht="15.75" thickBo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2:20" ht="15.75" customHeight="1" thickBot="1">
      <c r="B791" s="386" t="s">
        <v>2</v>
      </c>
      <c r="C791" s="387"/>
      <c r="D791" s="387"/>
      <c r="E791" s="387"/>
      <c r="F791" s="388"/>
      <c r="G791" s="389" t="s">
        <v>138</v>
      </c>
      <c r="H791" s="390"/>
      <c r="I791" s="390"/>
      <c r="J791" s="390"/>
      <c r="K791" s="390"/>
      <c r="L791" s="390"/>
      <c r="M791" s="390"/>
      <c r="N791" s="390"/>
      <c r="O791" s="390"/>
      <c r="P791" s="390"/>
      <c r="Q791" s="390"/>
      <c r="R791" s="390"/>
      <c r="S791" s="390"/>
      <c r="T791" s="391"/>
    </row>
    <row r="792" spans="2:20" ht="15.75" thickBot="1">
      <c r="B792" s="392" t="s">
        <v>3</v>
      </c>
      <c r="C792" s="393"/>
      <c r="D792" s="393"/>
      <c r="E792" s="393"/>
      <c r="F792" s="394"/>
      <c r="G792" s="395" t="s">
        <v>67</v>
      </c>
      <c r="H792" s="390"/>
      <c r="I792" s="390"/>
      <c r="J792" s="390"/>
      <c r="K792" s="390"/>
      <c r="L792" s="390"/>
      <c r="M792" s="390"/>
      <c r="N792" s="390"/>
      <c r="O792" s="390"/>
      <c r="P792" s="390"/>
      <c r="Q792" s="390"/>
      <c r="R792" s="390"/>
      <c r="S792" s="390"/>
      <c r="T792" s="391"/>
    </row>
    <row r="793" spans="2:20" ht="15.75" thickBot="1">
      <c r="B793" s="392" t="s">
        <v>4</v>
      </c>
      <c r="C793" s="393"/>
      <c r="D793" s="393"/>
      <c r="E793" s="393"/>
      <c r="F793" s="394"/>
      <c r="G793" s="359" t="s">
        <v>42</v>
      </c>
      <c r="H793" s="360"/>
      <c r="I793" s="360"/>
      <c r="J793" s="360"/>
      <c r="K793" s="360"/>
      <c r="L793" s="360"/>
      <c r="M793" s="360"/>
      <c r="N793" s="360"/>
      <c r="O793" s="360"/>
      <c r="P793" s="360"/>
      <c r="Q793" s="360"/>
      <c r="R793" s="360"/>
      <c r="S793" s="360"/>
      <c r="T793" s="361"/>
    </row>
    <row r="794" spans="2:20" ht="15.75" thickBot="1">
      <c r="B794" s="292" t="s">
        <v>5</v>
      </c>
      <c r="C794" s="357"/>
      <c r="D794" s="357"/>
      <c r="E794" s="357"/>
      <c r="F794" s="358"/>
      <c r="G794" s="396" t="s">
        <v>83</v>
      </c>
      <c r="H794" s="397"/>
      <c r="I794" s="397"/>
      <c r="J794" s="397"/>
      <c r="K794" s="397"/>
      <c r="L794" s="397"/>
      <c r="M794" s="397"/>
      <c r="N794" s="397"/>
      <c r="O794" s="397"/>
      <c r="P794" s="397"/>
      <c r="Q794" s="397"/>
      <c r="R794" s="397"/>
      <c r="S794" s="397"/>
      <c r="T794" s="398"/>
    </row>
    <row r="795" spans="2:20" ht="15.75" thickBot="1">
      <c r="B795" s="399" t="s">
        <v>6</v>
      </c>
      <c r="C795" s="400"/>
      <c r="D795" s="400"/>
      <c r="E795" s="400"/>
      <c r="F795" s="401"/>
      <c r="G795" s="129" t="s">
        <v>7</v>
      </c>
      <c r="H795" s="402"/>
      <c r="I795" s="403"/>
      <c r="J795" s="403"/>
      <c r="K795" s="404"/>
      <c r="L795" s="131" t="s">
        <v>8</v>
      </c>
      <c r="M795" s="402">
        <v>560000</v>
      </c>
      <c r="N795" s="403"/>
      <c r="O795" s="403"/>
      <c r="P795" s="404"/>
      <c r="Q795" s="405" t="s">
        <v>9</v>
      </c>
      <c r="R795" s="405"/>
      <c r="S795" s="402"/>
      <c r="T795" s="404"/>
    </row>
    <row r="796" spans="2:20" ht="15.75" thickBot="1">
      <c r="B796" s="399" t="s">
        <v>10</v>
      </c>
      <c r="C796" s="400"/>
      <c r="D796" s="400"/>
      <c r="E796" s="400"/>
      <c r="F796" s="401"/>
      <c r="G796" s="131" t="s">
        <v>7</v>
      </c>
      <c r="H796" s="402"/>
      <c r="I796" s="403"/>
      <c r="J796" s="403"/>
      <c r="K796" s="404"/>
      <c r="L796" s="131" t="s">
        <v>8</v>
      </c>
      <c r="M796" s="402">
        <v>560000</v>
      </c>
      <c r="N796" s="403"/>
      <c r="O796" s="403"/>
      <c r="P796" s="404"/>
      <c r="Q796" s="405"/>
      <c r="R796" s="405"/>
      <c r="S796" s="405"/>
      <c r="T796" s="406"/>
    </row>
    <row r="797" spans="2:20" ht="15.75" thickBot="1">
      <c r="B797" s="351" t="s">
        <v>11</v>
      </c>
      <c r="C797" s="352"/>
      <c r="D797" s="352"/>
      <c r="E797" s="352"/>
      <c r="F797" s="353"/>
      <c r="G797" s="354" t="s">
        <v>76</v>
      </c>
      <c r="H797" s="355"/>
      <c r="I797" s="355"/>
      <c r="J797" s="355"/>
      <c r="K797" s="355"/>
      <c r="L797" s="355"/>
      <c r="M797" s="355"/>
      <c r="N797" s="355"/>
      <c r="O797" s="355"/>
      <c r="P797" s="355"/>
      <c r="Q797" s="355"/>
      <c r="R797" s="355"/>
      <c r="S797" s="355"/>
      <c r="T797" s="356"/>
    </row>
    <row r="798" spans="2:20" ht="15.75" thickBot="1">
      <c r="B798" s="292" t="s">
        <v>12</v>
      </c>
      <c r="C798" s="357"/>
      <c r="D798" s="357"/>
      <c r="E798" s="357"/>
      <c r="F798" s="358"/>
      <c r="G798" s="359" t="s">
        <v>80</v>
      </c>
      <c r="H798" s="360"/>
      <c r="I798" s="360"/>
      <c r="J798" s="360"/>
      <c r="K798" s="360"/>
      <c r="L798" s="360"/>
      <c r="M798" s="360"/>
      <c r="N798" s="360"/>
      <c r="O798" s="360"/>
      <c r="P798" s="360"/>
      <c r="Q798" s="360"/>
      <c r="R798" s="360"/>
      <c r="S798" s="360"/>
      <c r="T798" s="361"/>
    </row>
    <row r="799" spans="2:20" ht="15.75" thickBot="1">
      <c r="B799" s="362"/>
      <c r="C799" s="362"/>
      <c r="D799" s="362"/>
      <c r="E799" s="362"/>
      <c r="F799" s="362"/>
      <c r="G799" s="362"/>
      <c r="H799" s="362"/>
      <c r="I799" s="362"/>
      <c r="J799" s="362"/>
      <c r="K799" s="362"/>
      <c r="L799" s="362"/>
      <c r="M799" s="362"/>
      <c r="N799" s="362"/>
      <c r="O799" s="362"/>
      <c r="P799" s="362"/>
      <c r="Q799" s="362"/>
      <c r="R799" s="362"/>
      <c r="S799" s="362"/>
      <c r="T799" s="362"/>
    </row>
    <row r="800" spans="2:20" ht="16.5" thickBot="1">
      <c r="B800" s="328" t="s">
        <v>13</v>
      </c>
      <c r="C800" s="329"/>
      <c r="D800" s="330"/>
      <c r="E800" s="329" t="s">
        <v>14</v>
      </c>
      <c r="F800" s="330"/>
      <c r="G800" s="334" t="s">
        <v>15</v>
      </c>
      <c r="H800" s="335"/>
      <c r="I800" s="335"/>
      <c r="J800" s="335"/>
      <c r="K800" s="335"/>
      <c r="L800" s="335"/>
      <c r="M800" s="335"/>
      <c r="N800" s="335"/>
      <c r="O800" s="335"/>
      <c r="P800" s="335"/>
      <c r="Q800" s="335"/>
      <c r="R800" s="335"/>
      <c r="S800" s="335"/>
      <c r="T800" s="336"/>
    </row>
    <row r="801" spans="2:26" ht="15.75" thickBot="1">
      <c r="B801" s="331"/>
      <c r="C801" s="332"/>
      <c r="D801" s="333"/>
      <c r="E801" s="332"/>
      <c r="F801" s="333"/>
      <c r="G801" s="366" t="s">
        <v>16</v>
      </c>
      <c r="H801" s="301" t="s">
        <v>17</v>
      </c>
      <c r="I801" s="302"/>
      <c r="J801" s="302"/>
      <c r="K801" s="302"/>
      <c r="L801" s="302"/>
      <c r="M801" s="303"/>
      <c r="N801" s="369" t="s">
        <v>18</v>
      </c>
      <c r="O801" s="370"/>
      <c r="P801" s="370"/>
      <c r="Q801" s="370"/>
      <c r="R801" s="370"/>
      <c r="S801" s="370"/>
      <c r="T801" s="371"/>
    </row>
    <row r="802" spans="2:26">
      <c r="B802" s="331"/>
      <c r="C802" s="332"/>
      <c r="D802" s="333"/>
      <c r="E802" s="332"/>
      <c r="F802" s="333"/>
      <c r="G802" s="367"/>
      <c r="H802" s="366" t="s">
        <v>19</v>
      </c>
      <c r="I802" s="372"/>
      <c r="J802" s="372"/>
      <c r="K802" s="366" t="s">
        <v>20</v>
      </c>
      <c r="L802" s="372"/>
      <c r="M802" s="374"/>
      <c r="N802" s="376" t="s">
        <v>19</v>
      </c>
      <c r="O802" s="377"/>
      <c r="P802" s="377"/>
      <c r="Q802" s="366" t="s">
        <v>20</v>
      </c>
      <c r="R802" s="372"/>
      <c r="S802" s="372"/>
      <c r="T802" s="345" t="s">
        <v>21</v>
      </c>
      <c r="U802" s="229" t="s">
        <v>121</v>
      </c>
      <c r="V802" s="230"/>
      <c r="W802" s="229" t="s">
        <v>122</v>
      </c>
      <c r="X802" s="230"/>
      <c r="Y802" s="229" t="s">
        <v>123</v>
      </c>
      <c r="Z802" s="230"/>
    </row>
    <row r="803" spans="2:26" ht="15.75" thickBot="1">
      <c r="B803" s="363"/>
      <c r="C803" s="364"/>
      <c r="D803" s="365"/>
      <c r="E803" s="332"/>
      <c r="F803" s="333"/>
      <c r="G803" s="368"/>
      <c r="H803" s="368"/>
      <c r="I803" s="373"/>
      <c r="J803" s="373"/>
      <c r="K803" s="368"/>
      <c r="L803" s="373"/>
      <c r="M803" s="375"/>
      <c r="N803" s="368"/>
      <c r="O803" s="373"/>
      <c r="P803" s="373"/>
      <c r="Q803" s="368"/>
      <c r="R803" s="373"/>
      <c r="S803" s="373"/>
      <c r="T803" s="346"/>
      <c r="U803" s="231"/>
      <c r="V803" s="232"/>
      <c r="W803" s="231"/>
      <c r="X803" s="232"/>
      <c r="Y803" s="231"/>
      <c r="Z803" s="232"/>
    </row>
    <row r="804" spans="2:26">
      <c r="B804" s="378" t="s">
        <v>43</v>
      </c>
      <c r="C804" s="379"/>
      <c r="D804" s="380"/>
      <c r="E804" s="381"/>
      <c r="F804" s="382"/>
      <c r="G804" s="102"/>
      <c r="H804" s="384"/>
      <c r="I804" s="383"/>
      <c r="J804" s="382"/>
      <c r="K804" s="381"/>
      <c r="L804" s="383"/>
      <c r="M804" s="383"/>
      <c r="N804" s="384"/>
      <c r="O804" s="383"/>
      <c r="P804" s="382"/>
      <c r="Q804" s="384"/>
      <c r="R804" s="383"/>
      <c r="S804" s="382"/>
      <c r="T804" s="225"/>
      <c r="U804" s="204"/>
      <c r="V804" s="204"/>
      <c r="W804" s="204"/>
      <c r="X804" s="204"/>
      <c r="Y804" s="204"/>
      <c r="Z804" s="204"/>
    </row>
    <row r="805" spans="2:26">
      <c r="B805" s="319" t="s">
        <v>44</v>
      </c>
      <c r="C805" s="320"/>
      <c r="D805" s="321"/>
      <c r="E805" s="311" t="s">
        <v>47</v>
      </c>
      <c r="F805" s="322"/>
      <c r="G805" s="216">
        <v>948</v>
      </c>
      <c r="H805" s="317">
        <v>50</v>
      </c>
      <c r="I805" s="318"/>
      <c r="J805" s="416"/>
      <c r="K805" s="313">
        <v>50</v>
      </c>
      <c r="L805" s="313"/>
      <c r="M805" s="316"/>
      <c r="N805" s="317">
        <f>+H805+N702</f>
        <v>918</v>
      </c>
      <c r="O805" s="318"/>
      <c r="P805" s="416"/>
      <c r="Q805" s="348">
        <v>918</v>
      </c>
      <c r="R805" s="349"/>
      <c r="S805" s="429"/>
      <c r="T805" s="226">
        <f>+Q805/G805</f>
        <v>0.96835443037974689</v>
      </c>
      <c r="U805" s="205">
        <f>+H805+N702</f>
        <v>918</v>
      </c>
      <c r="V805" s="205">
        <f>+N805-U805</f>
        <v>0</v>
      </c>
      <c r="W805" s="205">
        <f>+K805+Q702</f>
        <v>918</v>
      </c>
      <c r="X805" s="205">
        <f>+Q805-W805</f>
        <v>0</v>
      </c>
      <c r="Y805" s="206">
        <f>+W805/G805</f>
        <v>0.96835443037974689</v>
      </c>
      <c r="Z805" s="207">
        <f>+T805-Y805</f>
        <v>0</v>
      </c>
    </row>
    <row r="806" spans="2:26">
      <c r="B806" s="319" t="s">
        <v>45</v>
      </c>
      <c r="C806" s="320"/>
      <c r="D806" s="321"/>
      <c r="E806" s="311" t="s">
        <v>48</v>
      </c>
      <c r="F806" s="322"/>
      <c r="G806" s="101">
        <v>240</v>
      </c>
      <c r="H806" s="317">
        <v>20</v>
      </c>
      <c r="I806" s="318"/>
      <c r="J806" s="416"/>
      <c r="K806" s="313">
        <v>20</v>
      </c>
      <c r="L806" s="313"/>
      <c r="M806" s="316"/>
      <c r="N806" s="317">
        <f t="shared" ref="N806:N807" si="237">+H806+N703</f>
        <v>210</v>
      </c>
      <c r="O806" s="318"/>
      <c r="P806" s="416"/>
      <c r="Q806" s="317">
        <f>+K806+Q703</f>
        <v>210</v>
      </c>
      <c r="R806" s="318"/>
      <c r="S806" s="416"/>
      <c r="T806" s="226">
        <f t="shared" ref="T806:T809" si="238">+Q806/G806</f>
        <v>0.875</v>
      </c>
      <c r="U806" s="205">
        <f t="shared" ref="U806:U807" si="239">+H806+N703</f>
        <v>210</v>
      </c>
      <c r="V806" s="205">
        <f t="shared" ref="V806:V807" si="240">+N806-U806</f>
        <v>0</v>
      </c>
      <c r="W806" s="205">
        <f t="shared" ref="W806:W807" si="241">+K806+Q703</f>
        <v>210</v>
      </c>
      <c r="X806" s="205">
        <f t="shared" ref="X806:X807" si="242">+Q806-W806</f>
        <v>0</v>
      </c>
      <c r="Y806" s="206">
        <f t="shared" ref="Y806:Y807" si="243">+W806/G806</f>
        <v>0.875</v>
      </c>
      <c r="Z806" s="207">
        <f t="shared" ref="Z806:Z807" si="244">+T806-Y806</f>
        <v>0</v>
      </c>
    </row>
    <row r="807" spans="2:26">
      <c r="B807" s="44" t="s">
        <v>46</v>
      </c>
      <c r="C807" s="42"/>
      <c r="D807" s="43"/>
      <c r="E807" s="350" t="s">
        <v>48</v>
      </c>
      <c r="F807" s="322"/>
      <c r="G807" s="101">
        <v>950</v>
      </c>
      <c r="H807" s="317">
        <v>80</v>
      </c>
      <c r="I807" s="313"/>
      <c r="J807" s="316"/>
      <c r="K807" s="313">
        <v>80</v>
      </c>
      <c r="L807" s="313"/>
      <c r="M807" s="316"/>
      <c r="N807" s="317">
        <f t="shared" si="237"/>
        <v>820</v>
      </c>
      <c r="O807" s="318"/>
      <c r="P807" s="416"/>
      <c r="Q807" s="317">
        <f>+K807+Q704</f>
        <v>750</v>
      </c>
      <c r="R807" s="318"/>
      <c r="S807" s="416"/>
      <c r="T807" s="226">
        <f t="shared" si="238"/>
        <v>0.78947368421052633</v>
      </c>
      <c r="U807" s="205">
        <f t="shared" si="239"/>
        <v>820</v>
      </c>
      <c r="V807" s="205">
        <f t="shared" si="240"/>
        <v>0</v>
      </c>
      <c r="W807" s="205">
        <f t="shared" si="241"/>
        <v>750</v>
      </c>
      <c r="X807" s="205">
        <f t="shared" si="242"/>
        <v>0</v>
      </c>
      <c r="Y807" s="206">
        <f t="shared" si="243"/>
        <v>0.78947368421052633</v>
      </c>
      <c r="Z807" s="207">
        <f t="shared" si="244"/>
        <v>0</v>
      </c>
    </row>
    <row r="808" spans="2:26">
      <c r="B808" s="308" t="s">
        <v>51</v>
      </c>
      <c r="C808" s="309"/>
      <c r="D808" s="310"/>
      <c r="E808" s="311"/>
      <c r="F808" s="312"/>
      <c r="G808" s="101"/>
      <c r="H808" s="317"/>
      <c r="I808" s="313"/>
      <c r="J808" s="316"/>
      <c r="K808" s="313"/>
      <c r="L808" s="313"/>
      <c r="M808" s="316"/>
      <c r="N808" s="317"/>
      <c r="O808" s="313"/>
      <c r="P808" s="316"/>
      <c r="Q808" s="317"/>
      <c r="R808" s="313"/>
      <c r="S808" s="316"/>
      <c r="T808" s="226"/>
      <c r="U808" s="204"/>
      <c r="V808" s="204"/>
      <c r="W808" s="204"/>
      <c r="X808" s="204"/>
      <c r="Y808" s="204"/>
      <c r="Z808" s="204"/>
    </row>
    <row r="809" spans="2:26" ht="15.75" thickBot="1">
      <c r="B809" s="319" t="s">
        <v>52</v>
      </c>
      <c r="C809" s="320"/>
      <c r="D809" s="321"/>
      <c r="E809" s="311" t="s">
        <v>53</v>
      </c>
      <c r="F809" s="322"/>
      <c r="G809" s="101">
        <v>48</v>
      </c>
      <c r="H809" s="417">
        <v>4</v>
      </c>
      <c r="I809" s="418"/>
      <c r="J809" s="419"/>
      <c r="K809" s="313">
        <v>4</v>
      </c>
      <c r="L809" s="313"/>
      <c r="M809" s="316"/>
      <c r="N809" s="417">
        <f>+H809+N706</f>
        <v>36</v>
      </c>
      <c r="O809" s="420"/>
      <c r="P809" s="421"/>
      <c r="Q809" s="417">
        <f>+K809+Q706</f>
        <v>36</v>
      </c>
      <c r="R809" s="420"/>
      <c r="S809" s="421"/>
      <c r="T809" s="226">
        <f t="shared" si="238"/>
        <v>0.75</v>
      </c>
      <c r="U809" s="205">
        <f>+H809+N706</f>
        <v>36</v>
      </c>
      <c r="V809" s="205">
        <f>+N809-U809</f>
        <v>0</v>
      </c>
      <c r="W809" s="205">
        <f>+K809+Q706</f>
        <v>36</v>
      </c>
      <c r="X809" s="205">
        <f>+Q809-W809</f>
        <v>0</v>
      </c>
      <c r="Y809" s="206">
        <f>+W809/G809</f>
        <v>0.75</v>
      </c>
      <c r="Z809" s="207">
        <f>+T809-Y809</f>
        <v>0</v>
      </c>
    </row>
    <row r="810" spans="2:26" ht="15.75" thickBot="1">
      <c r="B810" s="426" t="s">
        <v>22</v>
      </c>
      <c r="C810" s="324"/>
      <c r="D810" s="324"/>
      <c r="E810" s="324"/>
      <c r="F810" s="427"/>
      <c r="G810" s="154"/>
      <c r="H810" s="155"/>
      <c r="I810" s="155"/>
      <c r="J810" s="155"/>
      <c r="K810" s="155"/>
      <c r="L810" s="155"/>
      <c r="M810" s="156"/>
      <c r="N810" s="154"/>
      <c r="O810" s="155"/>
      <c r="P810" s="155"/>
      <c r="Q810" s="155"/>
      <c r="R810" s="155"/>
      <c r="S810" s="155"/>
      <c r="T810" s="156"/>
      <c r="U810" s="204"/>
      <c r="V810" s="204"/>
      <c r="W810" s="204"/>
      <c r="X810" s="204"/>
      <c r="Y810" s="204"/>
      <c r="Z810" s="204"/>
    </row>
    <row r="811" spans="2:26" ht="15.75" thickBot="1">
      <c r="B811" s="5"/>
      <c r="C811" s="6"/>
      <c r="D811" s="7"/>
      <c r="E811" s="8"/>
      <c r="F811" s="9"/>
      <c r="G811" s="10"/>
      <c r="H811" s="12"/>
      <c r="I811" s="12"/>
      <c r="J811" s="13"/>
      <c r="K811" s="12"/>
      <c r="L811" s="13"/>
      <c r="M811" s="12"/>
      <c r="N811" s="12"/>
      <c r="O811" s="12"/>
      <c r="P811" s="12"/>
      <c r="Q811" s="13"/>
      <c r="R811" s="12"/>
      <c r="S811" s="10"/>
      <c r="T811" s="12"/>
      <c r="U811" s="204"/>
      <c r="V811" s="204"/>
      <c r="W811" s="204"/>
      <c r="X811" s="204"/>
      <c r="Y811" s="204"/>
      <c r="Z811" s="204"/>
    </row>
    <row r="812" spans="2:26" ht="25.5" customHeight="1" thickBot="1">
      <c r="B812" s="328" t="s">
        <v>23</v>
      </c>
      <c r="C812" s="329"/>
      <c r="D812" s="329"/>
      <c r="E812" s="329"/>
      <c r="F812" s="330"/>
      <c r="G812" s="334" t="s">
        <v>24</v>
      </c>
      <c r="H812" s="335"/>
      <c r="I812" s="335"/>
      <c r="J812" s="335"/>
      <c r="K812" s="335"/>
      <c r="L812" s="335"/>
      <c r="M812" s="335"/>
      <c r="N812" s="335"/>
      <c r="O812" s="335"/>
      <c r="P812" s="335"/>
      <c r="Q812" s="335"/>
      <c r="R812" s="335"/>
      <c r="S812" s="335"/>
      <c r="T812" s="336"/>
      <c r="U812" s="204"/>
      <c r="V812" s="204"/>
      <c r="W812" s="204"/>
      <c r="X812" s="204"/>
      <c r="Y812" s="204"/>
      <c r="Z812" s="204"/>
    </row>
    <row r="813" spans="2:26" ht="15.75" thickBot="1">
      <c r="B813" s="331"/>
      <c r="C813" s="332"/>
      <c r="D813" s="332"/>
      <c r="E813" s="332"/>
      <c r="F813" s="333"/>
      <c r="G813" s="337" t="s">
        <v>25</v>
      </c>
      <c r="H813" s="332" t="s">
        <v>17</v>
      </c>
      <c r="I813" s="332"/>
      <c r="J813" s="332"/>
      <c r="K813" s="332"/>
      <c r="L813" s="332"/>
      <c r="M813" s="333"/>
      <c r="N813" s="340" t="s">
        <v>18</v>
      </c>
      <c r="O813" s="341"/>
      <c r="P813" s="341"/>
      <c r="Q813" s="341"/>
      <c r="R813" s="341"/>
      <c r="S813" s="341"/>
      <c r="T813" s="342"/>
      <c r="U813" s="204"/>
      <c r="V813" s="204"/>
      <c r="W813" s="204"/>
      <c r="X813" s="204"/>
      <c r="Y813" s="204"/>
      <c r="Z813" s="204"/>
    </row>
    <row r="814" spans="2:26" ht="15.75" thickBot="1">
      <c r="B814" s="331"/>
      <c r="C814" s="332"/>
      <c r="D814" s="332"/>
      <c r="E814" s="332"/>
      <c r="F814" s="333"/>
      <c r="G814" s="338"/>
      <c r="H814" s="302" t="s">
        <v>19</v>
      </c>
      <c r="I814" s="302"/>
      <c r="J814" s="303"/>
      <c r="K814" s="301" t="s">
        <v>26</v>
      </c>
      <c r="L814" s="302"/>
      <c r="M814" s="303"/>
      <c r="N814" s="301" t="s">
        <v>19</v>
      </c>
      <c r="O814" s="302"/>
      <c r="P814" s="343"/>
      <c r="Q814" s="344" t="s">
        <v>26</v>
      </c>
      <c r="R814" s="302"/>
      <c r="S814" s="303"/>
      <c r="T814" s="345" t="s">
        <v>21</v>
      </c>
      <c r="U814" s="233" t="s">
        <v>124</v>
      </c>
      <c r="V814" s="234"/>
      <c r="W814" s="233" t="s">
        <v>125</v>
      </c>
      <c r="X814" s="234"/>
      <c r="Y814" s="233" t="s">
        <v>123</v>
      </c>
      <c r="Z814" s="234"/>
    </row>
    <row r="815" spans="2:26" ht="15.75" thickBot="1">
      <c r="B815" s="331"/>
      <c r="C815" s="332"/>
      <c r="D815" s="332"/>
      <c r="E815" s="332"/>
      <c r="F815" s="333"/>
      <c r="G815" s="339"/>
      <c r="H815" s="77" t="s">
        <v>27</v>
      </c>
      <c r="I815" s="79" t="s">
        <v>28</v>
      </c>
      <c r="J815" s="79" t="s">
        <v>29</v>
      </c>
      <c r="K815" s="77" t="s">
        <v>27</v>
      </c>
      <c r="L815" s="79" t="s">
        <v>28</v>
      </c>
      <c r="M815" s="78" t="s">
        <v>29</v>
      </c>
      <c r="N815" s="15" t="s">
        <v>27</v>
      </c>
      <c r="O815" s="77" t="s">
        <v>28</v>
      </c>
      <c r="P815" s="16" t="s">
        <v>29</v>
      </c>
      <c r="Q815" s="17" t="s">
        <v>27</v>
      </c>
      <c r="R815" s="76" t="s">
        <v>28</v>
      </c>
      <c r="S815" s="79" t="s">
        <v>29</v>
      </c>
      <c r="T815" s="346"/>
      <c r="U815" s="235"/>
      <c r="V815" s="236"/>
      <c r="W815" s="235"/>
      <c r="X815" s="236"/>
      <c r="Y815" s="235"/>
      <c r="Z815" s="236"/>
    </row>
    <row r="816" spans="2:26" ht="15.75" thickBot="1">
      <c r="B816" s="282" t="s">
        <v>30</v>
      </c>
      <c r="C816" s="283"/>
      <c r="D816" s="283"/>
      <c r="E816" s="283"/>
      <c r="F816" s="283"/>
      <c r="G816" s="283"/>
      <c r="H816" s="283"/>
      <c r="I816" s="283"/>
      <c r="J816" s="283"/>
      <c r="K816" s="283"/>
      <c r="L816" s="283"/>
      <c r="M816" s="283"/>
      <c r="N816" s="283"/>
      <c r="O816" s="283"/>
      <c r="P816" s="283"/>
      <c r="Q816" s="283"/>
      <c r="R816" s="283"/>
      <c r="S816" s="283"/>
      <c r="T816" s="284"/>
      <c r="U816" s="204"/>
      <c r="V816" s="204"/>
      <c r="W816" s="204"/>
      <c r="X816" s="204"/>
      <c r="Y816" s="204"/>
      <c r="Z816" s="204"/>
    </row>
    <row r="817" spans="2:26" ht="15.75" thickBot="1">
      <c r="B817" s="285" t="s">
        <v>49</v>
      </c>
      <c r="C817" s="286"/>
      <c r="D817" s="286"/>
      <c r="E817" s="286"/>
      <c r="F817" s="286"/>
      <c r="G817" s="95">
        <f>SUM(G818:G831)</f>
        <v>272871</v>
      </c>
      <c r="H817" s="95"/>
      <c r="I817" s="95">
        <f>SUM(I818:I831)</f>
        <v>31150</v>
      </c>
      <c r="J817" s="95"/>
      <c r="K817" s="95"/>
      <c r="L817" s="95">
        <f>SUM(L818:L831)</f>
        <v>50662.37</v>
      </c>
      <c r="M817" s="95"/>
      <c r="N817" s="95"/>
      <c r="O817" s="95">
        <f>SUM(O818:O831)</f>
        <v>233200.47</v>
      </c>
      <c r="P817" s="148"/>
      <c r="Q817" s="95"/>
      <c r="R817" s="95">
        <f>SUM(R818:R831)</f>
        <v>179984.45</v>
      </c>
      <c r="S817" s="148"/>
      <c r="T817" s="159"/>
      <c r="U817" s="120"/>
      <c r="V817" s="120"/>
      <c r="W817" s="121"/>
      <c r="X817" s="121"/>
      <c r="Y817" s="206"/>
      <c r="Z817" s="206"/>
    </row>
    <row r="818" spans="2:26">
      <c r="B818" s="86" t="s">
        <v>93</v>
      </c>
      <c r="F818" s="84"/>
      <c r="G818" s="119">
        <v>6000</v>
      </c>
      <c r="H818" s="20"/>
      <c r="I818" s="20">
        <v>0</v>
      </c>
      <c r="J818" s="20"/>
      <c r="K818" s="20"/>
      <c r="L818" s="119">
        <v>0</v>
      </c>
      <c r="M818" s="108"/>
      <c r="N818" s="20"/>
      <c r="O818" s="20">
        <f t="shared" ref="O818" si="245">+I818+O715</f>
        <v>6000</v>
      </c>
      <c r="P818" s="20"/>
      <c r="Q818" s="20"/>
      <c r="R818" s="20">
        <f t="shared" ref="R818" si="246">+L818+R715</f>
        <v>6000</v>
      </c>
      <c r="S818" s="20"/>
      <c r="T818" s="152">
        <f>+R818/G818</f>
        <v>1</v>
      </c>
      <c r="U818" s="120">
        <f>+I818+O715</f>
        <v>6000</v>
      </c>
      <c r="V818" s="120">
        <f>+O818-U818</f>
        <v>0</v>
      </c>
      <c r="W818" s="121">
        <f>+L818+R715</f>
        <v>6000</v>
      </c>
      <c r="X818" s="121">
        <f>+R818-W818</f>
        <v>0</v>
      </c>
      <c r="Y818" s="206">
        <f t="shared" ref="Y818" si="247">+W818/G818</f>
        <v>1</v>
      </c>
      <c r="Z818" s="206">
        <f t="shared" ref="Z818" si="248">+T818-Y818</f>
        <v>0</v>
      </c>
    </row>
    <row r="819" spans="2:26">
      <c r="B819" s="86" t="s">
        <v>94</v>
      </c>
      <c r="F819" s="84"/>
      <c r="G819" s="119">
        <v>30000</v>
      </c>
      <c r="H819" s="20"/>
      <c r="I819" s="20">
        <v>0</v>
      </c>
      <c r="J819" s="20"/>
      <c r="K819" s="20"/>
      <c r="L819" s="119">
        <v>0</v>
      </c>
      <c r="M819" s="108"/>
      <c r="N819" s="20"/>
      <c r="O819" s="20">
        <f t="shared" ref="O819:O831" si="249">+I819+O716</f>
        <v>30000</v>
      </c>
      <c r="P819" s="20"/>
      <c r="Q819" s="20"/>
      <c r="R819" s="20">
        <f t="shared" ref="R819:R831" si="250">+L819+R716</f>
        <v>30000</v>
      </c>
      <c r="S819" s="20"/>
      <c r="T819" s="152">
        <f t="shared" ref="T819:T831" si="251">+R819/G819</f>
        <v>1</v>
      </c>
      <c r="U819" s="120">
        <f t="shared" ref="U819:U831" si="252">+I819+O716</f>
        <v>30000</v>
      </c>
      <c r="V819" s="120">
        <f t="shared" ref="V819:V831" si="253">+O819-U819</f>
        <v>0</v>
      </c>
      <c r="W819" s="121">
        <f t="shared" ref="W819:W831" si="254">+L819+R716</f>
        <v>30000</v>
      </c>
      <c r="X819" s="121">
        <f t="shared" ref="X819:X831" si="255">+R819-W819</f>
        <v>0</v>
      </c>
      <c r="Y819" s="206">
        <f t="shared" ref="Y819:Y831" si="256">+W819/G819</f>
        <v>1</v>
      </c>
      <c r="Z819" s="206">
        <f t="shared" ref="Z819:Z831" si="257">+T819-Y819</f>
        <v>0</v>
      </c>
    </row>
    <row r="820" spans="2:26">
      <c r="B820" s="86" t="s">
        <v>95</v>
      </c>
      <c r="F820" s="84"/>
      <c r="G820" s="119">
        <v>10500</v>
      </c>
      <c r="H820" s="20"/>
      <c r="I820" s="20">
        <v>0</v>
      </c>
      <c r="J820" s="20"/>
      <c r="K820" s="20"/>
      <c r="L820" s="119">
        <v>4000</v>
      </c>
      <c r="M820" s="108"/>
      <c r="N820" s="20"/>
      <c r="O820" s="20">
        <f t="shared" si="249"/>
        <v>9000</v>
      </c>
      <c r="P820" s="20"/>
      <c r="Q820" s="20"/>
      <c r="R820" s="20">
        <f t="shared" si="250"/>
        <v>5500</v>
      </c>
      <c r="S820" s="20"/>
      <c r="T820" s="152">
        <f t="shared" si="251"/>
        <v>0.52380952380952384</v>
      </c>
      <c r="U820" s="120">
        <f t="shared" si="252"/>
        <v>9000</v>
      </c>
      <c r="V820" s="120">
        <f t="shared" si="253"/>
        <v>0</v>
      </c>
      <c r="W820" s="121">
        <f t="shared" si="254"/>
        <v>5500</v>
      </c>
      <c r="X820" s="121">
        <f t="shared" si="255"/>
        <v>0</v>
      </c>
      <c r="Y820" s="206">
        <f t="shared" si="256"/>
        <v>0.52380952380952384</v>
      </c>
      <c r="Z820" s="206">
        <f t="shared" si="257"/>
        <v>0</v>
      </c>
    </row>
    <row r="821" spans="2:26">
      <c r="B821" s="86" t="s">
        <v>96</v>
      </c>
      <c r="F821" s="84"/>
      <c r="G821" s="119">
        <v>16000</v>
      </c>
      <c r="H821" s="20"/>
      <c r="I821" s="20">
        <v>0</v>
      </c>
      <c r="J821" s="20"/>
      <c r="K821" s="20"/>
      <c r="L821" s="119">
        <v>3000</v>
      </c>
      <c r="M821" s="108"/>
      <c r="N821" s="20"/>
      <c r="O821" s="20">
        <f t="shared" si="249"/>
        <v>12000</v>
      </c>
      <c r="P821" s="20"/>
      <c r="Q821" s="20"/>
      <c r="R821" s="20">
        <f t="shared" si="250"/>
        <v>3000</v>
      </c>
      <c r="S821" s="20"/>
      <c r="T821" s="152">
        <f t="shared" si="251"/>
        <v>0.1875</v>
      </c>
      <c r="U821" s="120">
        <f t="shared" si="252"/>
        <v>12000</v>
      </c>
      <c r="V821" s="120">
        <f t="shared" si="253"/>
        <v>0</v>
      </c>
      <c r="W821" s="121">
        <f t="shared" si="254"/>
        <v>3000</v>
      </c>
      <c r="X821" s="121">
        <f t="shared" si="255"/>
        <v>0</v>
      </c>
      <c r="Y821" s="206">
        <f t="shared" si="256"/>
        <v>0.1875</v>
      </c>
      <c r="Z821" s="206">
        <f t="shared" si="257"/>
        <v>0</v>
      </c>
    </row>
    <row r="822" spans="2:26">
      <c r="B822" s="86" t="s">
        <v>97</v>
      </c>
      <c r="F822" s="84"/>
      <c r="G822" s="119">
        <v>92994</v>
      </c>
      <c r="H822" s="20"/>
      <c r="I822" s="20">
        <v>6908</v>
      </c>
      <c r="J822" s="20"/>
      <c r="K822" s="20"/>
      <c r="L822" s="119">
        <v>15000</v>
      </c>
      <c r="M822" s="108"/>
      <c r="N822" s="20"/>
      <c r="O822" s="20">
        <f t="shared" si="249"/>
        <v>64113.030000000006</v>
      </c>
      <c r="P822" s="20"/>
      <c r="Q822" s="20"/>
      <c r="R822" s="20">
        <f t="shared" si="250"/>
        <v>45098</v>
      </c>
      <c r="S822" s="20"/>
      <c r="T822" s="152">
        <f t="shared" si="251"/>
        <v>0.48495601866787102</v>
      </c>
      <c r="U822" s="120">
        <f t="shared" si="252"/>
        <v>64113.030000000006</v>
      </c>
      <c r="V822" s="120">
        <f t="shared" si="253"/>
        <v>0</v>
      </c>
      <c r="W822" s="121">
        <f t="shared" si="254"/>
        <v>45098</v>
      </c>
      <c r="X822" s="121">
        <f t="shared" si="255"/>
        <v>0</v>
      </c>
      <c r="Y822" s="206">
        <f t="shared" si="256"/>
        <v>0.48495601866787102</v>
      </c>
      <c r="Z822" s="206">
        <f t="shared" si="257"/>
        <v>0</v>
      </c>
    </row>
    <row r="823" spans="2:26">
      <c r="B823" s="86" t="s">
        <v>98</v>
      </c>
      <c r="F823" s="84"/>
      <c r="G823" s="119">
        <v>5000</v>
      </c>
      <c r="H823" s="20"/>
      <c r="I823" s="20">
        <v>0</v>
      </c>
      <c r="J823" s="20"/>
      <c r="K823" s="20"/>
      <c r="L823" s="119">
        <v>0</v>
      </c>
      <c r="M823" s="108"/>
      <c r="N823" s="20"/>
      <c r="O823" s="20">
        <f t="shared" si="249"/>
        <v>5000</v>
      </c>
      <c r="P823" s="20"/>
      <c r="Q823" s="20"/>
      <c r="R823" s="20">
        <f t="shared" si="250"/>
        <v>3300</v>
      </c>
      <c r="S823" s="20"/>
      <c r="T823" s="152">
        <f t="shared" si="251"/>
        <v>0.66</v>
      </c>
      <c r="U823" s="120">
        <f t="shared" si="252"/>
        <v>5000</v>
      </c>
      <c r="V823" s="120">
        <f t="shared" si="253"/>
        <v>0</v>
      </c>
      <c r="W823" s="121">
        <f t="shared" si="254"/>
        <v>3300</v>
      </c>
      <c r="X823" s="121">
        <f t="shared" si="255"/>
        <v>0</v>
      </c>
      <c r="Y823" s="206">
        <f t="shared" si="256"/>
        <v>0.66</v>
      </c>
      <c r="Z823" s="206">
        <f t="shared" si="257"/>
        <v>0</v>
      </c>
    </row>
    <row r="824" spans="2:26">
      <c r="B824" s="86" t="s">
        <v>99</v>
      </c>
      <c r="F824" s="84"/>
      <c r="G824" s="119">
        <v>14000</v>
      </c>
      <c r="H824" s="20"/>
      <c r="I824" s="20">
        <v>1242</v>
      </c>
      <c r="J824" s="20"/>
      <c r="K824" s="20"/>
      <c r="L824" s="119">
        <v>0</v>
      </c>
      <c r="M824" s="108"/>
      <c r="N824" s="20"/>
      <c r="O824" s="20">
        <f t="shared" si="249"/>
        <v>13242</v>
      </c>
      <c r="P824" s="20"/>
      <c r="Q824" s="20"/>
      <c r="R824" s="20">
        <f t="shared" si="250"/>
        <v>14000</v>
      </c>
      <c r="S824" s="20"/>
      <c r="T824" s="152">
        <f t="shared" si="251"/>
        <v>1</v>
      </c>
      <c r="U824" s="120">
        <f t="shared" si="252"/>
        <v>13242</v>
      </c>
      <c r="V824" s="120">
        <f t="shared" si="253"/>
        <v>0</v>
      </c>
      <c r="W824" s="121">
        <f t="shared" si="254"/>
        <v>14000</v>
      </c>
      <c r="X824" s="121">
        <f t="shared" si="255"/>
        <v>0</v>
      </c>
      <c r="Y824" s="206">
        <f t="shared" si="256"/>
        <v>1</v>
      </c>
      <c r="Z824" s="206">
        <f t="shared" si="257"/>
        <v>0</v>
      </c>
    </row>
    <row r="825" spans="2:26">
      <c r="B825" s="86" t="s">
        <v>100</v>
      </c>
      <c r="F825" s="84"/>
      <c r="G825" s="119">
        <v>10000</v>
      </c>
      <c r="H825" s="20"/>
      <c r="I825" s="20">
        <v>0</v>
      </c>
      <c r="J825" s="20"/>
      <c r="K825" s="20"/>
      <c r="L825" s="119">
        <v>0</v>
      </c>
      <c r="M825" s="108"/>
      <c r="N825" s="20"/>
      <c r="O825" s="20">
        <f t="shared" si="249"/>
        <v>10000</v>
      </c>
      <c r="P825" s="20"/>
      <c r="Q825" s="20"/>
      <c r="R825" s="20">
        <f t="shared" si="250"/>
        <v>0</v>
      </c>
      <c r="S825" s="20"/>
      <c r="T825" s="152">
        <f t="shared" si="251"/>
        <v>0</v>
      </c>
      <c r="U825" s="120">
        <f t="shared" si="252"/>
        <v>10000</v>
      </c>
      <c r="V825" s="120">
        <f t="shared" si="253"/>
        <v>0</v>
      </c>
      <c r="W825" s="121">
        <f t="shared" si="254"/>
        <v>0</v>
      </c>
      <c r="X825" s="121">
        <f t="shared" si="255"/>
        <v>0</v>
      </c>
      <c r="Y825" s="206">
        <f t="shared" si="256"/>
        <v>0</v>
      </c>
      <c r="Z825" s="206">
        <f t="shared" si="257"/>
        <v>0</v>
      </c>
    </row>
    <row r="826" spans="2:26">
      <c r="B826" s="86" t="s">
        <v>101</v>
      </c>
      <c r="F826" s="84"/>
      <c r="G826" s="119">
        <v>12000</v>
      </c>
      <c r="H826" s="20"/>
      <c r="I826" s="20">
        <v>0</v>
      </c>
      <c r="J826" s="20"/>
      <c r="K826" s="20"/>
      <c r="L826" s="119">
        <v>5551.01</v>
      </c>
      <c r="M826" s="108"/>
      <c r="N826" s="20"/>
      <c r="O826" s="20">
        <f t="shared" si="249"/>
        <v>8000</v>
      </c>
      <c r="P826" s="20"/>
      <c r="Q826" s="20"/>
      <c r="R826" s="20">
        <f t="shared" si="250"/>
        <v>11206.01</v>
      </c>
      <c r="S826" s="20"/>
      <c r="T826" s="152">
        <f t="shared" si="251"/>
        <v>0.93383416666666663</v>
      </c>
      <c r="U826" s="120">
        <f t="shared" si="252"/>
        <v>8000</v>
      </c>
      <c r="V826" s="120">
        <f t="shared" si="253"/>
        <v>0</v>
      </c>
      <c r="W826" s="121">
        <f t="shared" si="254"/>
        <v>11206.01</v>
      </c>
      <c r="X826" s="121">
        <f t="shared" si="255"/>
        <v>0</v>
      </c>
      <c r="Y826" s="206">
        <f t="shared" si="256"/>
        <v>0.93383416666666663</v>
      </c>
      <c r="Z826" s="206">
        <f t="shared" si="257"/>
        <v>0</v>
      </c>
    </row>
    <row r="827" spans="2:26">
      <c r="B827" s="86" t="s">
        <v>102</v>
      </c>
      <c r="F827" s="84"/>
      <c r="G827" s="119">
        <v>13000</v>
      </c>
      <c r="H827" s="20"/>
      <c r="I827" s="20">
        <v>13000</v>
      </c>
      <c r="J827" s="20"/>
      <c r="K827" s="20"/>
      <c r="L827" s="119">
        <v>13000</v>
      </c>
      <c r="M827" s="108"/>
      <c r="N827" s="20"/>
      <c r="O827" s="20">
        <f t="shared" si="249"/>
        <v>13000</v>
      </c>
      <c r="P827" s="20"/>
      <c r="Q827" s="20"/>
      <c r="R827" s="20">
        <f t="shared" si="250"/>
        <v>13000</v>
      </c>
      <c r="S827" s="20"/>
      <c r="T827" s="152">
        <f t="shared" si="251"/>
        <v>1</v>
      </c>
      <c r="U827" s="120">
        <f t="shared" si="252"/>
        <v>13000</v>
      </c>
      <c r="V827" s="120">
        <f t="shared" si="253"/>
        <v>0</v>
      </c>
      <c r="W827" s="121">
        <f t="shared" si="254"/>
        <v>13000</v>
      </c>
      <c r="X827" s="121">
        <f t="shared" si="255"/>
        <v>0</v>
      </c>
      <c r="Y827" s="206">
        <f t="shared" si="256"/>
        <v>1</v>
      </c>
      <c r="Z827" s="206">
        <f t="shared" si="257"/>
        <v>0</v>
      </c>
    </row>
    <row r="828" spans="2:26">
      <c r="B828" s="86" t="s">
        <v>103</v>
      </c>
      <c r="F828" s="84"/>
      <c r="G828" s="119">
        <v>38377</v>
      </c>
      <c r="H828" s="20"/>
      <c r="I828" s="20">
        <v>0</v>
      </c>
      <c r="J828" s="20"/>
      <c r="K828" s="20"/>
      <c r="L828" s="119">
        <v>0</v>
      </c>
      <c r="M828" s="108"/>
      <c r="N828" s="20"/>
      <c r="O828" s="20">
        <f t="shared" si="249"/>
        <v>38377</v>
      </c>
      <c r="P828" s="20"/>
      <c r="Q828" s="20"/>
      <c r="R828" s="20">
        <f t="shared" si="250"/>
        <v>38377</v>
      </c>
      <c r="S828" s="20"/>
      <c r="T828" s="152">
        <f t="shared" si="251"/>
        <v>1</v>
      </c>
      <c r="U828" s="120">
        <f t="shared" si="252"/>
        <v>38377</v>
      </c>
      <c r="V828" s="120">
        <f t="shared" si="253"/>
        <v>0</v>
      </c>
      <c r="W828" s="121">
        <f t="shared" si="254"/>
        <v>38377</v>
      </c>
      <c r="X828" s="121">
        <f t="shared" si="255"/>
        <v>0</v>
      </c>
      <c r="Y828" s="206">
        <f t="shared" si="256"/>
        <v>1</v>
      </c>
      <c r="Z828" s="206">
        <f t="shared" si="257"/>
        <v>0</v>
      </c>
    </row>
    <row r="829" spans="2:26">
      <c r="B829" s="86" t="s">
        <v>104</v>
      </c>
      <c r="F829" s="84"/>
      <c r="G829" s="119">
        <v>14000</v>
      </c>
      <c r="H829" s="20"/>
      <c r="I829" s="20">
        <v>8000</v>
      </c>
      <c r="J829" s="20"/>
      <c r="K829" s="20"/>
      <c r="L829" s="119">
        <v>6000</v>
      </c>
      <c r="M829" s="108"/>
      <c r="N829" s="20"/>
      <c r="O829" s="20">
        <f t="shared" si="249"/>
        <v>14000</v>
      </c>
      <c r="P829" s="20"/>
      <c r="Q829" s="20"/>
      <c r="R829" s="20">
        <f t="shared" si="250"/>
        <v>6000</v>
      </c>
      <c r="S829" s="20"/>
      <c r="T829" s="152">
        <f t="shared" si="251"/>
        <v>0.42857142857142855</v>
      </c>
      <c r="U829" s="120">
        <f t="shared" si="252"/>
        <v>14000</v>
      </c>
      <c r="V829" s="120">
        <f t="shared" si="253"/>
        <v>0</v>
      </c>
      <c r="W829" s="121">
        <f t="shared" si="254"/>
        <v>6000</v>
      </c>
      <c r="X829" s="121">
        <f t="shared" si="255"/>
        <v>0</v>
      </c>
      <c r="Y829" s="206">
        <f t="shared" si="256"/>
        <v>0.42857142857142855</v>
      </c>
      <c r="Z829" s="206">
        <f t="shared" si="257"/>
        <v>0</v>
      </c>
    </row>
    <row r="830" spans="2:26">
      <c r="B830" s="86" t="s">
        <v>105</v>
      </c>
      <c r="F830" s="84"/>
      <c r="G830" s="119">
        <v>1000</v>
      </c>
      <c r="H830" s="20"/>
      <c r="I830" s="20">
        <v>0</v>
      </c>
      <c r="J830" s="20"/>
      <c r="K830" s="20"/>
      <c r="L830" s="119">
        <v>111.36</v>
      </c>
      <c r="M830" s="108"/>
      <c r="N830" s="20"/>
      <c r="O830" s="20">
        <f t="shared" si="249"/>
        <v>468.43999999999994</v>
      </c>
      <c r="P830" s="20"/>
      <c r="Q830" s="20"/>
      <c r="R830" s="20">
        <f t="shared" si="250"/>
        <v>503.43999999999994</v>
      </c>
      <c r="S830" s="20"/>
      <c r="T830" s="152">
        <f t="shared" si="251"/>
        <v>0.50343999999999989</v>
      </c>
      <c r="U830" s="120">
        <f t="shared" si="252"/>
        <v>468.43999999999994</v>
      </c>
      <c r="V830" s="120">
        <f t="shared" si="253"/>
        <v>0</v>
      </c>
      <c r="W830" s="121">
        <f t="shared" si="254"/>
        <v>503.43999999999994</v>
      </c>
      <c r="X830" s="121">
        <f t="shared" si="255"/>
        <v>0</v>
      </c>
      <c r="Y830" s="206">
        <f t="shared" si="256"/>
        <v>0.50343999999999989</v>
      </c>
      <c r="Z830" s="206">
        <f t="shared" si="257"/>
        <v>0</v>
      </c>
    </row>
    <row r="831" spans="2:26" ht="15.75" thickBot="1">
      <c r="B831" s="88" t="s">
        <v>106</v>
      </c>
      <c r="C831" s="83"/>
      <c r="D831" s="83"/>
      <c r="E831" s="83"/>
      <c r="F831" s="87"/>
      <c r="G831" s="119">
        <v>10000</v>
      </c>
      <c r="H831" s="20"/>
      <c r="I831" s="20">
        <v>2000</v>
      </c>
      <c r="J831" s="20"/>
      <c r="K831" s="20"/>
      <c r="L831" s="124">
        <v>4000</v>
      </c>
      <c r="M831" s="20"/>
      <c r="N831" s="20"/>
      <c r="O831" s="20">
        <f t="shared" si="249"/>
        <v>10000</v>
      </c>
      <c r="P831" s="20"/>
      <c r="Q831" s="20"/>
      <c r="R831" s="20">
        <f t="shared" si="250"/>
        <v>4000</v>
      </c>
      <c r="S831" s="20"/>
      <c r="T831" s="152">
        <f t="shared" si="251"/>
        <v>0.4</v>
      </c>
      <c r="U831" s="120">
        <f t="shared" si="252"/>
        <v>10000</v>
      </c>
      <c r="V831" s="120">
        <f t="shared" si="253"/>
        <v>0</v>
      </c>
      <c r="W831" s="121">
        <f t="shared" si="254"/>
        <v>4000</v>
      </c>
      <c r="X831" s="121">
        <f t="shared" si="255"/>
        <v>0</v>
      </c>
      <c r="Y831" s="206">
        <f t="shared" si="256"/>
        <v>0.4</v>
      </c>
      <c r="Z831" s="206">
        <f t="shared" si="257"/>
        <v>0</v>
      </c>
    </row>
    <row r="832" spans="2:26" s="157" customFormat="1" ht="15.75" thickBot="1">
      <c r="B832" s="287" t="s">
        <v>51</v>
      </c>
      <c r="C832" s="288"/>
      <c r="D832" s="288"/>
      <c r="E832" s="288"/>
      <c r="F832" s="288"/>
      <c r="G832" s="95"/>
      <c r="H832" s="95"/>
      <c r="I832" s="95"/>
      <c r="J832" s="95"/>
      <c r="K832" s="95"/>
      <c r="L832" s="95"/>
      <c r="M832" s="95"/>
      <c r="N832" s="95"/>
      <c r="O832" s="95"/>
      <c r="P832" s="95"/>
      <c r="Q832" s="95"/>
      <c r="R832" s="95"/>
      <c r="S832" s="144"/>
      <c r="T832" s="158"/>
    </row>
    <row r="833" spans="1:26">
      <c r="B833" s="289"/>
      <c r="C833" s="290"/>
      <c r="D833" s="290"/>
      <c r="E833" s="290"/>
      <c r="F833" s="291"/>
      <c r="G833" s="93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152"/>
      <c r="V833" s="149"/>
    </row>
    <row r="834" spans="1:26" ht="15.75" thickBot="1">
      <c r="B834" s="289"/>
      <c r="C834" s="290"/>
      <c r="D834" s="290"/>
      <c r="E834" s="290"/>
      <c r="F834" s="291"/>
      <c r="G834" s="93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152"/>
      <c r="V834" s="149"/>
    </row>
    <row r="835" spans="1:26" ht="15.75" thickBot="1">
      <c r="A835" s="18"/>
      <c r="B835" s="133" t="s">
        <v>89</v>
      </c>
      <c r="C835" s="132"/>
      <c r="D835" s="132"/>
      <c r="E835" s="132"/>
      <c r="F835" s="132"/>
      <c r="G835" s="161">
        <f>SUM(G836:G838)</f>
        <v>287129</v>
      </c>
      <c r="H835" s="162"/>
      <c r="I835" s="163">
        <f>SUM(I836:I838)</f>
        <v>19433</v>
      </c>
      <c r="J835" s="164"/>
      <c r="K835" s="164"/>
      <c r="L835" s="163">
        <f>SUM(L836:L838)</f>
        <v>23501.96</v>
      </c>
      <c r="M835" s="164"/>
      <c r="N835" s="164"/>
      <c r="O835" s="163">
        <f>SUM(O836:O838)</f>
        <v>207417.53</v>
      </c>
      <c r="P835" s="164"/>
      <c r="Q835" s="164"/>
      <c r="R835" s="163">
        <f>SUM(R836:R838)</f>
        <v>162383.43999999997</v>
      </c>
      <c r="S835" s="165"/>
      <c r="T835" s="160"/>
    </row>
    <row r="836" spans="1:26">
      <c r="B836" s="86" t="s">
        <v>90</v>
      </c>
      <c r="F836" s="84"/>
      <c r="G836" s="119">
        <v>233196</v>
      </c>
      <c r="H836" s="20"/>
      <c r="I836" s="20">
        <v>19433</v>
      </c>
      <c r="J836" s="20"/>
      <c r="K836" s="20"/>
      <c r="L836" s="115">
        <v>23501.96</v>
      </c>
      <c r="M836" s="20"/>
      <c r="N836" s="20"/>
      <c r="O836" s="20">
        <f t="shared" ref="O836:O838" si="258">+I836+O733</f>
        <v>174897</v>
      </c>
      <c r="P836" s="20"/>
      <c r="Q836" s="20"/>
      <c r="R836" s="20">
        <f t="shared" ref="R836:R838" si="259">+L836+R733</f>
        <v>162383.43999999997</v>
      </c>
      <c r="S836" s="20"/>
      <c r="T836" s="152">
        <f t="shared" ref="T836:T838" si="260">+R836/G836</f>
        <v>0.69633887373711378</v>
      </c>
      <c r="U836" s="120">
        <f t="shared" ref="U836:U838" si="261">+I836+O733</f>
        <v>174897</v>
      </c>
      <c r="V836" s="120">
        <f t="shared" ref="V836:V838" si="262">+O836-U836</f>
        <v>0</v>
      </c>
      <c r="W836" s="121">
        <f t="shared" ref="W836:W838" si="263">+L836+R733</f>
        <v>162383.43999999997</v>
      </c>
      <c r="X836" s="121">
        <f t="shared" ref="X836:X838" si="264">+R836-W836</f>
        <v>0</v>
      </c>
      <c r="Y836" s="206">
        <f t="shared" ref="Y836:Y838" si="265">+W836/G836</f>
        <v>0.69633887373711378</v>
      </c>
      <c r="Z836" s="206">
        <f t="shared" ref="Z836:Z838" si="266">+T836-Y836</f>
        <v>0</v>
      </c>
    </row>
    <row r="837" spans="1:26">
      <c r="B837" s="86" t="s">
        <v>91</v>
      </c>
      <c r="F837" s="84"/>
      <c r="G837" s="119">
        <v>19433</v>
      </c>
      <c r="H837" s="20"/>
      <c r="I837" s="20"/>
      <c r="J837" s="20"/>
      <c r="K837" s="20"/>
      <c r="L837" s="119"/>
      <c r="M837" s="108"/>
      <c r="N837" s="20"/>
      <c r="O837" s="20">
        <f t="shared" si="258"/>
        <v>0</v>
      </c>
      <c r="P837" s="20"/>
      <c r="Q837" s="20"/>
      <c r="R837" s="20">
        <f t="shared" si="259"/>
        <v>0</v>
      </c>
      <c r="S837" s="20"/>
      <c r="T837" s="152">
        <f t="shared" si="260"/>
        <v>0</v>
      </c>
      <c r="U837" s="120">
        <f t="shared" si="261"/>
        <v>0</v>
      </c>
      <c r="V837" s="120">
        <f t="shared" si="262"/>
        <v>0</v>
      </c>
      <c r="W837" s="121">
        <f t="shared" si="263"/>
        <v>0</v>
      </c>
      <c r="X837" s="121">
        <f t="shared" si="264"/>
        <v>0</v>
      </c>
      <c r="Y837" s="206">
        <f t="shared" si="265"/>
        <v>0</v>
      </c>
      <c r="Z837" s="206">
        <f t="shared" si="266"/>
        <v>0</v>
      </c>
    </row>
    <row r="838" spans="1:26" ht="15.75" thickBot="1">
      <c r="B838" s="86" t="s">
        <v>92</v>
      </c>
      <c r="F838" s="84"/>
      <c r="G838" s="119">
        <v>34500</v>
      </c>
      <c r="H838" s="20"/>
      <c r="I838" s="20"/>
      <c r="J838" s="20"/>
      <c r="K838" s="20"/>
      <c r="L838" s="119"/>
      <c r="M838" s="108"/>
      <c r="N838" s="20"/>
      <c r="O838" s="20">
        <f t="shared" si="258"/>
        <v>32520.53</v>
      </c>
      <c r="P838" s="20"/>
      <c r="Q838" s="20"/>
      <c r="R838" s="20">
        <f t="shared" si="259"/>
        <v>0</v>
      </c>
      <c r="S838" s="20"/>
      <c r="T838" s="152">
        <f t="shared" si="260"/>
        <v>0</v>
      </c>
      <c r="U838" s="120">
        <f t="shared" si="261"/>
        <v>32520.53</v>
      </c>
      <c r="V838" s="120">
        <f t="shared" si="262"/>
        <v>0</v>
      </c>
      <c r="W838" s="121">
        <f t="shared" si="263"/>
        <v>0</v>
      </c>
      <c r="X838" s="121">
        <f t="shared" si="264"/>
        <v>0</v>
      </c>
      <c r="Y838" s="206">
        <f t="shared" si="265"/>
        <v>0</v>
      </c>
      <c r="Z838" s="206">
        <f t="shared" si="266"/>
        <v>0</v>
      </c>
    </row>
    <row r="839" spans="1:26" ht="15.75" thickBot="1">
      <c r="A839" s="18"/>
      <c r="B839" s="292" t="s">
        <v>22</v>
      </c>
      <c r="C839" s="293"/>
      <c r="D839" s="293"/>
      <c r="E839" s="293"/>
      <c r="F839" s="294"/>
      <c r="G839" s="147">
        <f>+G817+G835+G832</f>
        <v>560000</v>
      </c>
      <c r="H839" s="21"/>
      <c r="I839" s="21">
        <f>+I817+I832+I835</f>
        <v>50583</v>
      </c>
      <c r="J839" s="21"/>
      <c r="K839" s="21"/>
      <c r="L839" s="21">
        <f>+L817+L832+L835</f>
        <v>74164.33</v>
      </c>
      <c r="M839" s="21"/>
      <c r="N839" s="21"/>
      <c r="O839" s="21">
        <f>+O817+O832+O835</f>
        <v>440618</v>
      </c>
      <c r="P839" s="21"/>
      <c r="Q839" s="21"/>
      <c r="R839" s="21">
        <f>+R817+R832+R835</f>
        <v>342367.89</v>
      </c>
      <c r="S839" s="22"/>
      <c r="T839" s="153"/>
      <c r="U839" s="25"/>
    </row>
    <row r="840" spans="1:26" ht="15.75" thickBot="1">
      <c r="C840" s="23"/>
    </row>
    <row r="841" spans="1:26" ht="15.75" thickBot="1">
      <c r="A841" s="18"/>
      <c r="B841" s="295" t="s">
        <v>31</v>
      </c>
      <c r="C841" s="296"/>
      <c r="D841" s="296"/>
      <c r="E841" s="296"/>
      <c r="F841" s="296"/>
      <c r="G841" s="296"/>
      <c r="H841" s="296"/>
      <c r="I841" s="296"/>
      <c r="J841" s="296"/>
      <c r="K841" s="296"/>
      <c r="L841" s="296"/>
      <c r="M841" s="296"/>
      <c r="N841" s="296"/>
      <c r="O841" s="296"/>
      <c r="P841" s="296"/>
      <c r="Q841" s="296"/>
      <c r="R841" s="296"/>
      <c r="S841" s="296"/>
      <c r="T841" s="297"/>
    </row>
    <row r="842" spans="1:26" ht="15.75" thickBot="1">
      <c r="A842" s="18"/>
      <c r="B842" s="298"/>
      <c r="C842" s="299"/>
      <c r="D842" s="301" t="s">
        <v>16</v>
      </c>
      <c r="E842" s="302"/>
      <c r="F842" s="302"/>
      <c r="G842" s="302"/>
      <c r="H842" s="303"/>
      <c r="I842" s="301" t="s">
        <v>32</v>
      </c>
      <c r="J842" s="302"/>
      <c r="K842" s="302"/>
      <c r="L842" s="302"/>
      <c r="M842" s="302"/>
      <c r="N842" s="303"/>
      <c r="O842" s="301" t="s">
        <v>18</v>
      </c>
      <c r="P842" s="302"/>
      <c r="Q842" s="302"/>
      <c r="R842" s="302"/>
      <c r="S842" s="302"/>
      <c r="T842" s="26"/>
    </row>
    <row r="843" spans="1:26" ht="15.75" thickBot="1">
      <c r="B843" s="258"/>
      <c r="C843" s="300"/>
      <c r="D843" s="304" t="s">
        <v>27</v>
      </c>
      <c r="E843" s="305"/>
      <c r="F843" s="305" t="s">
        <v>28</v>
      </c>
      <c r="G843" s="305"/>
      <c r="H843" s="188"/>
      <c r="I843" s="304" t="s">
        <v>27</v>
      </c>
      <c r="J843" s="305"/>
      <c r="K843" s="305" t="s">
        <v>28</v>
      </c>
      <c r="L843" s="305"/>
      <c r="M843" s="306" t="s">
        <v>29</v>
      </c>
      <c r="N843" s="307"/>
      <c r="O843" s="304" t="s">
        <v>27</v>
      </c>
      <c r="P843" s="305"/>
      <c r="Q843" s="305" t="s">
        <v>28</v>
      </c>
      <c r="R843" s="305"/>
      <c r="S843" s="306" t="s">
        <v>29</v>
      </c>
      <c r="T843" s="307"/>
    </row>
    <row r="844" spans="1:26">
      <c r="B844" s="273" t="s">
        <v>33</v>
      </c>
      <c r="C844" s="274"/>
      <c r="D844" s="275"/>
      <c r="E844" s="276"/>
      <c r="F844" s="277">
        <f>+G817</f>
        <v>272871</v>
      </c>
      <c r="G844" s="277"/>
      <c r="H844" s="184"/>
      <c r="I844" s="275"/>
      <c r="J844" s="276"/>
      <c r="K844" s="276">
        <f>+L817</f>
        <v>50662.37</v>
      </c>
      <c r="L844" s="276"/>
      <c r="M844" s="276"/>
      <c r="N844" s="278"/>
      <c r="O844" s="275"/>
      <c r="P844" s="276"/>
      <c r="Q844" s="279">
        <f>+R817</f>
        <v>179984.45</v>
      </c>
      <c r="R844" s="279"/>
      <c r="S844" s="276"/>
      <c r="T844" s="278"/>
    </row>
    <row r="845" spans="1:26" ht="15" customHeight="1" thickBot="1">
      <c r="B845" s="280" t="s">
        <v>34</v>
      </c>
      <c r="C845" s="281"/>
      <c r="D845" s="239"/>
      <c r="E845" s="237"/>
      <c r="F845" s="237">
        <f>+G835</f>
        <v>287129</v>
      </c>
      <c r="G845" s="237"/>
      <c r="H845" s="185"/>
      <c r="I845" s="239"/>
      <c r="J845" s="237"/>
      <c r="K845" s="237">
        <f>+L835</f>
        <v>23501.96</v>
      </c>
      <c r="L845" s="237"/>
      <c r="M845" s="237"/>
      <c r="N845" s="238"/>
      <c r="O845" s="239"/>
      <c r="P845" s="237"/>
      <c r="Q845" s="237">
        <f>+R835</f>
        <v>162383.43999999997</v>
      </c>
      <c r="R845" s="237"/>
      <c r="S845" s="237"/>
      <c r="T845" s="238"/>
    </row>
    <row r="846" spans="1:26" ht="15.75" customHeight="1" thickBot="1">
      <c r="B846" s="27" t="s">
        <v>22</v>
      </c>
      <c r="C846" s="28"/>
      <c r="D846" s="240"/>
      <c r="E846" s="241"/>
      <c r="F846" s="242">
        <f>SUM(F844:G845)</f>
        <v>560000</v>
      </c>
      <c r="G846" s="242"/>
      <c r="H846" s="189"/>
      <c r="I846" s="240"/>
      <c r="J846" s="241"/>
      <c r="K846" s="241">
        <f>SUM(K844:L845)</f>
        <v>74164.33</v>
      </c>
      <c r="L846" s="241"/>
      <c r="M846" s="241"/>
      <c r="N846" s="243"/>
      <c r="O846" s="240"/>
      <c r="P846" s="241"/>
      <c r="Q846" s="242">
        <f>SUM(Q844:R845)</f>
        <v>342367.89</v>
      </c>
      <c r="R846" s="242"/>
      <c r="S846" s="241"/>
      <c r="T846" s="243"/>
    </row>
    <row r="847" spans="1:26">
      <c r="B847" s="77"/>
      <c r="C847" s="77"/>
      <c r="D847" s="77"/>
      <c r="E847" s="77"/>
    </row>
    <row r="848" spans="1:26" ht="15.75" thickBot="1">
      <c r="B848" s="77"/>
      <c r="C848" s="77"/>
      <c r="D848" s="77"/>
      <c r="E848" s="77"/>
    </row>
    <row r="849" spans="2:20" ht="15.75" thickBot="1">
      <c r="B849" s="256" t="s">
        <v>35</v>
      </c>
      <c r="C849" s="257"/>
      <c r="D849" s="257"/>
      <c r="E849" s="258"/>
      <c r="F849" s="252"/>
      <c r="G849" s="252"/>
      <c r="H849" s="252"/>
      <c r="I849" s="252"/>
      <c r="J849" s="252"/>
      <c r="K849" s="252"/>
      <c r="L849" s="252"/>
      <c r="M849" s="252"/>
      <c r="N849" s="252"/>
      <c r="O849" s="252"/>
      <c r="P849" s="252"/>
      <c r="Q849" s="252"/>
      <c r="R849" s="252"/>
      <c r="S849" s="252"/>
      <c r="T849" s="252"/>
    </row>
    <row r="850" spans="2:20">
      <c r="B850" s="259"/>
      <c r="C850" s="260"/>
      <c r="D850" s="260"/>
      <c r="E850" s="260"/>
      <c r="F850" s="260"/>
      <c r="G850" s="260"/>
      <c r="H850" s="260"/>
      <c r="I850" s="260"/>
      <c r="J850" s="260"/>
      <c r="K850" s="260"/>
      <c r="L850" s="260"/>
      <c r="M850" s="260"/>
      <c r="N850" s="260"/>
      <c r="O850" s="260"/>
      <c r="P850" s="260"/>
      <c r="Q850" s="260"/>
      <c r="R850" s="260"/>
      <c r="S850" s="260"/>
      <c r="T850" s="261"/>
    </row>
    <row r="851" spans="2:20">
      <c r="B851" s="262"/>
      <c r="C851" s="263"/>
      <c r="D851" s="263"/>
      <c r="E851" s="263"/>
      <c r="F851" s="263"/>
      <c r="G851" s="263"/>
      <c r="H851" s="263"/>
      <c r="I851" s="263"/>
      <c r="J851" s="263"/>
      <c r="K851" s="263"/>
      <c r="L851" s="263"/>
      <c r="M851" s="263"/>
      <c r="N851" s="263"/>
      <c r="O851" s="263"/>
      <c r="P851" s="263"/>
      <c r="Q851" s="263"/>
      <c r="R851" s="263"/>
      <c r="S851" s="263"/>
      <c r="T851" s="264"/>
    </row>
    <row r="852" spans="2:20">
      <c r="B852" s="262"/>
      <c r="C852" s="263"/>
      <c r="D852" s="263"/>
      <c r="E852" s="263"/>
      <c r="F852" s="263"/>
      <c r="G852" s="263"/>
      <c r="H852" s="263"/>
      <c r="I852" s="263"/>
      <c r="J852" s="263"/>
      <c r="K852" s="263"/>
      <c r="L852" s="263"/>
      <c r="M852" s="263"/>
      <c r="N852" s="263"/>
      <c r="O852" s="263"/>
      <c r="P852" s="263"/>
      <c r="Q852" s="263"/>
      <c r="R852" s="263"/>
      <c r="S852" s="263"/>
      <c r="T852" s="264"/>
    </row>
    <row r="853" spans="2:20">
      <c r="B853" s="262"/>
      <c r="C853" s="263"/>
      <c r="D853" s="263"/>
      <c r="E853" s="263"/>
      <c r="F853" s="263"/>
      <c r="G853" s="263"/>
      <c r="H853" s="263"/>
      <c r="I853" s="263"/>
      <c r="J853" s="263"/>
      <c r="K853" s="263"/>
      <c r="L853" s="263"/>
      <c r="M853" s="263"/>
      <c r="N853" s="263"/>
      <c r="O853" s="263"/>
      <c r="P853" s="263"/>
      <c r="Q853" s="263"/>
      <c r="R853" s="263"/>
      <c r="S853" s="263"/>
      <c r="T853" s="264"/>
    </row>
    <row r="854" spans="2:20">
      <c r="B854" s="262"/>
      <c r="C854" s="263"/>
      <c r="D854" s="263"/>
      <c r="E854" s="263"/>
      <c r="F854" s="263"/>
      <c r="G854" s="263"/>
      <c r="H854" s="263"/>
      <c r="I854" s="263"/>
      <c r="J854" s="263"/>
      <c r="K854" s="263"/>
      <c r="L854" s="263"/>
      <c r="M854" s="263"/>
      <c r="N854" s="263"/>
      <c r="O854" s="263"/>
      <c r="P854" s="263"/>
      <c r="Q854" s="263"/>
      <c r="R854" s="263"/>
      <c r="S854" s="263"/>
      <c r="T854" s="264"/>
    </row>
    <row r="855" spans="2:20">
      <c r="B855" s="262"/>
      <c r="C855" s="263"/>
      <c r="D855" s="263"/>
      <c r="E855" s="263"/>
      <c r="F855" s="263"/>
      <c r="G855" s="263"/>
      <c r="H855" s="263"/>
      <c r="I855" s="263"/>
      <c r="J855" s="263"/>
      <c r="K855" s="263"/>
      <c r="L855" s="263"/>
      <c r="M855" s="263"/>
      <c r="N855" s="263"/>
      <c r="O855" s="263"/>
      <c r="P855" s="263"/>
      <c r="Q855" s="263"/>
      <c r="R855" s="263"/>
      <c r="S855" s="263"/>
      <c r="T855" s="264"/>
    </row>
    <row r="856" spans="2:20" ht="15.75" thickBot="1">
      <c r="B856" s="265"/>
      <c r="C856" s="266"/>
      <c r="D856" s="266"/>
      <c r="E856" s="266"/>
      <c r="F856" s="266"/>
      <c r="G856" s="266"/>
      <c r="H856" s="266"/>
      <c r="I856" s="266"/>
      <c r="J856" s="266"/>
      <c r="K856" s="266"/>
      <c r="L856" s="266"/>
      <c r="M856" s="266"/>
      <c r="N856" s="266"/>
      <c r="O856" s="266"/>
      <c r="P856" s="266"/>
      <c r="Q856" s="266"/>
      <c r="R856" s="266"/>
      <c r="S856" s="266"/>
      <c r="T856" s="267"/>
    </row>
    <row r="857" spans="2:20">
      <c r="B857" s="18"/>
    </row>
    <row r="858" spans="2:20">
      <c r="B858" s="32"/>
      <c r="C858" s="32"/>
      <c r="D858" s="32"/>
      <c r="E858" s="32"/>
      <c r="F858" s="32"/>
      <c r="H858" s="32"/>
      <c r="I858" s="248" t="s">
        <v>36</v>
      </c>
      <c r="J858" s="248"/>
      <c r="K858" s="248"/>
      <c r="L858" s="248"/>
      <c r="M858" s="248"/>
      <c r="N858" s="248"/>
      <c r="Q858" s="248" t="s">
        <v>37</v>
      </c>
      <c r="R858" s="248"/>
      <c r="S858" s="248"/>
      <c r="T858" s="248"/>
    </row>
    <row r="859" spans="2:20">
      <c r="B859" s="268" t="s">
        <v>38</v>
      </c>
      <c r="C859" s="268"/>
      <c r="D859" s="268"/>
      <c r="E859" s="268"/>
      <c r="F859" s="268"/>
      <c r="G859" s="268"/>
      <c r="H859" s="33"/>
      <c r="I859" s="269"/>
      <c r="J859" s="269"/>
      <c r="K859" s="269"/>
      <c r="L859" s="269"/>
      <c r="M859" s="269"/>
      <c r="N859" s="269"/>
      <c r="O859" s="33"/>
      <c r="P859" s="33"/>
      <c r="Q859" s="271" t="s">
        <v>1</v>
      </c>
      <c r="R859" s="271"/>
      <c r="S859" s="271"/>
      <c r="T859" s="271"/>
    </row>
    <row r="860" spans="2:20">
      <c r="B860" s="268"/>
      <c r="C860" s="268"/>
      <c r="D860" s="268"/>
      <c r="E860" s="268"/>
      <c r="F860" s="268"/>
      <c r="G860" s="268"/>
      <c r="H860" s="80"/>
      <c r="I860" s="269"/>
      <c r="J860" s="269"/>
      <c r="K860" s="269"/>
      <c r="L860" s="269"/>
      <c r="M860" s="269"/>
      <c r="N860" s="269"/>
      <c r="O860" s="80"/>
      <c r="P860" s="80"/>
      <c r="Q860" s="271"/>
      <c r="R860" s="271"/>
      <c r="S860" s="271"/>
      <c r="T860" s="271"/>
    </row>
    <row r="861" spans="2:20">
      <c r="B861" s="268"/>
      <c r="C861" s="268"/>
      <c r="D861" s="268"/>
      <c r="E861" s="268"/>
      <c r="F861" s="268"/>
      <c r="G861" s="268"/>
      <c r="H861" s="80"/>
      <c r="I861" s="269"/>
      <c r="J861" s="269"/>
      <c r="K861" s="269"/>
      <c r="L861" s="269"/>
      <c r="M861" s="269"/>
      <c r="N861" s="269"/>
      <c r="O861" s="80"/>
      <c r="P861" s="80"/>
      <c r="Q861" s="271"/>
      <c r="R861" s="271"/>
      <c r="S861" s="271"/>
      <c r="T861" s="271"/>
    </row>
    <row r="862" spans="2:20" ht="14.25" customHeight="1">
      <c r="B862" s="268"/>
      <c r="C862" s="268"/>
      <c r="D862" s="268"/>
      <c r="E862" s="268"/>
      <c r="F862" s="268"/>
      <c r="G862" s="268"/>
      <c r="H862" s="80"/>
      <c r="I862" s="269"/>
      <c r="J862" s="269"/>
      <c r="K862" s="269"/>
      <c r="L862" s="269"/>
      <c r="M862" s="269"/>
      <c r="N862" s="269"/>
      <c r="O862" s="80"/>
      <c r="P862" s="80"/>
      <c r="Q862" s="271"/>
      <c r="R862" s="271"/>
      <c r="S862" s="271"/>
      <c r="T862" s="271"/>
    </row>
    <row r="863" spans="2:20" ht="15.75" thickBot="1">
      <c r="B863" s="272"/>
      <c r="C863" s="272"/>
      <c r="D863" s="272"/>
      <c r="E863" s="272"/>
      <c r="F863" s="272"/>
      <c r="G863" s="272"/>
      <c r="I863" s="270"/>
      <c r="J863" s="270"/>
      <c r="K863" s="270"/>
      <c r="L863" s="270"/>
      <c r="M863" s="270"/>
      <c r="N863" s="270"/>
      <c r="Q863" s="252"/>
      <c r="R863" s="252"/>
      <c r="S863" s="252"/>
      <c r="T863" s="252"/>
    </row>
    <row r="864" spans="2:20">
      <c r="B864" s="244" t="s">
        <v>66</v>
      </c>
      <c r="C864" s="244"/>
      <c r="D864" s="244"/>
      <c r="E864" s="244"/>
      <c r="F864" s="244"/>
      <c r="G864" s="244"/>
      <c r="I864" s="244" t="s">
        <v>56</v>
      </c>
      <c r="J864" s="244"/>
      <c r="K864" s="244"/>
      <c r="L864" s="244"/>
      <c r="M864" s="244"/>
      <c r="N864" s="244"/>
      <c r="Q864" s="245" t="s">
        <v>115</v>
      </c>
      <c r="R864" s="245"/>
      <c r="S864" s="245"/>
      <c r="T864" s="245"/>
    </row>
    <row r="865" spans="2:20">
      <c r="B865" s="246" t="s">
        <v>57</v>
      </c>
      <c r="C865" s="246"/>
      <c r="D865" s="246"/>
      <c r="E865" s="246"/>
      <c r="F865" s="246"/>
      <c r="G865" s="246"/>
      <c r="I865" s="247" t="s">
        <v>58</v>
      </c>
      <c r="J865" s="247"/>
      <c r="K865" s="247"/>
      <c r="L865" s="247"/>
      <c r="M865" s="247"/>
      <c r="N865" s="247"/>
      <c r="O865" s="81"/>
      <c r="P865" s="81"/>
      <c r="Q865" s="247" t="s">
        <v>59</v>
      </c>
      <c r="R865" s="247"/>
      <c r="S865" s="247"/>
      <c r="T865" s="247"/>
    </row>
    <row r="867" spans="2:20">
      <c r="I867" s="248" t="s">
        <v>40</v>
      </c>
      <c r="J867" s="248"/>
      <c r="K867" s="248"/>
      <c r="L867" s="248"/>
      <c r="M867" s="248"/>
      <c r="N867" s="248"/>
    </row>
    <row r="868" spans="2:20">
      <c r="B868" s="249" t="s">
        <v>120</v>
      </c>
      <c r="C868" s="250"/>
      <c r="D868" s="250"/>
      <c r="E868" s="250"/>
      <c r="F868" s="250"/>
      <c r="G868" s="250"/>
      <c r="I868" s="251" t="s">
        <v>39</v>
      </c>
      <c r="J868" s="251"/>
      <c r="K868" s="251"/>
      <c r="L868" s="251"/>
      <c r="M868" s="251"/>
      <c r="N868" s="251"/>
      <c r="Q868" s="251" t="s">
        <v>41</v>
      </c>
      <c r="R868" s="251"/>
      <c r="S868" s="251"/>
      <c r="T868" s="251"/>
    </row>
    <row r="869" spans="2:20">
      <c r="B869" s="246"/>
      <c r="C869" s="246"/>
      <c r="D869" s="246"/>
      <c r="E869" s="246"/>
      <c r="F869" s="246"/>
      <c r="G869" s="246"/>
      <c r="I869" s="251"/>
      <c r="J869" s="251"/>
      <c r="K869" s="251"/>
      <c r="L869" s="251"/>
      <c r="M869" s="251"/>
      <c r="N869" s="251"/>
      <c r="Q869" s="246"/>
      <c r="R869" s="246"/>
      <c r="S869" s="246"/>
      <c r="T869" s="246"/>
    </row>
    <row r="870" spans="2:20" ht="14.25" customHeight="1">
      <c r="B870" s="246"/>
      <c r="C870" s="246"/>
      <c r="D870" s="246"/>
      <c r="E870" s="246"/>
      <c r="F870" s="246"/>
      <c r="G870" s="246"/>
      <c r="I870" s="251"/>
      <c r="J870" s="251"/>
      <c r="K870" s="251"/>
      <c r="L870" s="251"/>
      <c r="M870" s="251"/>
      <c r="N870" s="251"/>
      <c r="Q870" s="246"/>
      <c r="R870" s="246"/>
      <c r="S870" s="246"/>
      <c r="T870" s="246"/>
    </row>
    <row r="871" spans="2:20" ht="15.75" hidden="1" customHeight="1" thickBot="1">
      <c r="B871" s="246"/>
      <c r="C871" s="246"/>
      <c r="D871" s="246"/>
      <c r="E871" s="246"/>
      <c r="F871" s="246"/>
      <c r="G871" s="246"/>
      <c r="I871" s="251"/>
      <c r="J871" s="251"/>
      <c r="K871" s="251"/>
      <c r="L871" s="251"/>
      <c r="M871" s="251"/>
      <c r="N871" s="251"/>
      <c r="Q871" s="246"/>
      <c r="R871" s="246"/>
      <c r="S871" s="246"/>
      <c r="T871" s="246"/>
    </row>
    <row r="872" spans="2:20" ht="32.25" customHeight="1" thickBot="1">
      <c r="B872" s="252"/>
      <c r="C872" s="252"/>
      <c r="D872" s="252"/>
      <c r="E872" s="252"/>
      <c r="F872" s="252"/>
      <c r="G872" s="252"/>
      <c r="H872" s="34"/>
      <c r="I872" s="253"/>
      <c r="J872" s="253"/>
      <c r="K872" s="253"/>
      <c r="L872" s="253"/>
      <c r="M872" s="253"/>
      <c r="N872" s="253"/>
      <c r="O872" s="34"/>
      <c r="P872" s="34"/>
      <c r="Q872" s="252"/>
      <c r="R872" s="252"/>
      <c r="S872" s="252"/>
      <c r="T872" s="252"/>
    </row>
    <row r="873" spans="2:20" ht="32.25" customHeight="1">
      <c r="B873" s="244" t="s">
        <v>60</v>
      </c>
      <c r="C873" s="244"/>
      <c r="D873" s="244"/>
      <c r="E873" s="244"/>
      <c r="F873" s="244"/>
      <c r="G873" s="244"/>
      <c r="H873" s="82"/>
      <c r="I873" s="244" t="s">
        <v>61</v>
      </c>
      <c r="J873" s="244"/>
      <c r="K873" s="244"/>
      <c r="L873" s="244"/>
      <c r="M873" s="244"/>
      <c r="N873" s="244"/>
      <c r="O873" s="34"/>
      <c r="P873" s="34"/>
      <c r="Q873" s="244" t="s">
        <v>62</v>
      </c>
      <c r="R873" s="244"/>
      <c r="S873" s="244"/>
      <c r="T873" s="244"/>
    </row>
    <row r="874" spans="2:20" ht="30" customHeight="1">
      <c r="B874" s="254" t="s">
        <v>63</v>
      </c>
      <c r="C874" s="254"/>
      <c r="D874" s="254"/>
      <c r="E874" s="254"/>
      <c r="F874" s="254"/>
      <c r="G874" s="254"/>
      <c r="I874" s="255" t="s">
        <v>64</v>
      </c>
      <c r="J874" s="255"/>
      <c r="K874" s="255"/>
      <c r="L874" s="255"/>
      <c r="M874" s="255"/>
      <c r="N874" s="255"/>
      <c r="Q874" s="255" t="s">
        <v>65</v>
      </c>
      <c r="R874" s="255"/>
      <c r="S874" s="255"/>
      <c r="T874" s="255"/>
    </row>
    <row r="884" spans="1:20" ht="25.5" customHeight="1">
      <c r="A884" s="385" t="s">
        <v>0</v>
      </c>
      <c r="B884" s="385"/>
      <c r="C884" s="385"/>
      <c r="D884" s="385"/>
      <c r="E884" s="385"/>
      <c r="F884" s="385"/>
      <c r="G884" s="385"/>
      <c r="H884" s="385"/>
      <c r="I884" s="385"/>
      <c r="J884" s="385"/>
      <c r="K884" s="385"/>
      <c r="L884" s="385"/>
      <c r="M884" s="385"/>
      <c r="N884" s="385"/>
      <c r="O884" s="385"/>
      <c r="P884" s="385"/>
      <c r="Q884" s="385"/>
      <c r="R884" s="385"/>
      <c r="S884" s="385"/>
    </row>
    <row r="887" spans="1:20" ht="15.75" customHeight="1"/>
    <row r="888" spans="1:20" ht="24.75" customHeight="1" thickBot="1"/>
    <row r="889" spans="1:20" ht="15.75" customHeight="1" thickBot="1">
      <c r="B889" s="386" t="s">
        <v>2</v>
      </c>
      <c r="C889" s="387"/>
      <c r="D889" s="387"/>
      <c r="E889" s="387"/>
      <c r="F889" s="388"/>
      <c r="G889" s="389" t="s">
        <v>138</v>
      </c>
      <c r="H889" s="390"/>
      <c r="I889" s="390"/>
      <c r="J889" s="390"/>
      <c r="K889" s="390"/>
      <c r="L889" s="390"/>
      <c r="M889" s="390"/>
      <c r="N889" s="390"/>
      <c r="O889" s="390"/>
      <c r="P889" s="390"/>
      <c r="Q889" s="390"/>
      <c r="R889" s="390"/>
      <c r="S889" s="390"/>
      <c r="T889" s="391"/>
    </row>
    <row r="890" spans="1:20" ht="15.75" customHeight="1" thickBot="1">
      <c r="B890" s="392" t="s">
        <v>3</v>
      </c>
      <c r="C890" s="393"/>
      <c r="D890" s="393"/>
      <c r="E890" s="393"/>
      <c r="F890" s="394"/>
      <c r="G890" s="395" t="s">
        <v>67</v>
      </c>
      <c r="H890" s="390"/>
      <c r="I890" s="390"/>
      <c r="J890" s="390"/>
      <c r="K890" s="390"/>
      <c r="L890" s="390"/>
      <c r="M890" s="390"/>
      <c r="N890" s="390"/>
      <c r="O890" s="390"/>
      <c r="P890" s="390"/>
      <c r="Q890" s="390"/>
      <c r="R890" s="390"/>
      <c r="S890" s="390"/>
      <c r="T890" s="391"/>
    </row>
    <row r="891" spans="1:20" ht="36.75" customHeight="1" thickBot="1">
      <c r="B891" s="392" t="s">
        <v>4</v>
      </c>
      <c r="C891" s="393"/>
      <c r="D891" s="393"/>
      <c r="E891" s="393"/>
      <c r="F891" s="394"/>
      <c r="G891" s="359" t="s">
        <v>42</v>
      </c>
      <c r="H891" s="360"/>
      <c r="I891" s="360"/>
      <c r="J891" s="360"/>
      <c r="K891" s="360"/>
      <c r="L891" s="360"/>
      <c r="M891" s="360"/>
      <c r="N891" s="360"/>
      <c r="O891" s="360"/>
      <c r="P891" s="360"/>
      <c r="Q891" s="360"/>
      <c r="R891" s="360"/>
      <c r="S891" s="360"/>
      <c r="T891" s="361"/>
    </row>
    <row r="892" spans="1:20" ht="15.75" customHeight="1" thickBot="1">
      <c r="B892" s="292" t="s">
        <v>5</v>
      </c>
      <c r="C892" s="357"/>
      <c r="D892" s="357"/>
      <c r="E892" s="357"/>
      <c r="F892" s="358"/>
      <c r="G892" s="396" t="s">
        <v>83</v>
      </c>
      <c r="H892" s="397"/>
      <c r="I892" s="397"/>
      <c r="J892" s="397"/>
      <c r="K892" s="397"/>
      <c r="L892" s="397"/>
      <c r="M892" s="397"/>
      <c r="N892" s="397"/>
      <c r="O892" s="397"/>
      <c r="P892" s="397"/>
      <c r="Q892" s="397"/>
      <c r="R892" s="397"/>
      <c r="S892" s="397"/>
      <c r="T892" s="398"/>
    </row>
    <row r="893" spans="1:20" ht="15.75" customHeight="1" thickBot="1">
      <c r="B893" s="399" t="s">
        <v>6</v>
      </c>
      <c r="C893" s="400"/>
      <c r="D893" s="400"/>
      <c r="E893" s="400"/>
      <c r="F893" s="401"/>
      <c r="G893" s="129" t="s">
        <v>7</v>
      </c>
      <c r="H893" s="402"/>
      <c r="I893" s="403"/>
      <c r="J893" s="403"/>
      <c r="K893" s="404"/>
      <c r="L893" s="131" t="s">
        <v>8</v>
      </c>
      <c r="M893" s="402">
        <v>560000</v>
      </c>
      <c r="N893" s="403"/>
      <c r="O893" s="403"/>
      <c r="P893" s="404"/>
      <c r="Q893" s="405" t="s">
        <v>9</v>
      </c>
      <c r="R893" s="405"/>
      <c r="S893" s="402"/>
      <c r="T893" s="404"/>
    </row>
    <row r="894" spans="1:20" ht="15.75" customHeight="1" thickBot="1">
      <c r="B894" s="399" t="s">
        <v>10</v>
      </c>
      <c r="C894" s="400"/>
      <c r="D894" s="400"/>
      <c r="E894" s="400"/>
      <c r="F894" s="401"/>
      <c r="G894" s="131" t="s">
        <v>7</v>
      </c>
      <c r="H894" s="402"/>
      <c r="I894" s="403"/>
      <c r="J894" s="403"/>
      <c r="K894" s="404"/>
      <c r="L894" s="131" t="s">
        <v>8</v>
      </c>
      <c r="M894" s="402">
        <v>560000</v>
      </c>
      <c r="N894" s="403"/>
      <c r="O894" s="403"/>
      <c r="P894" s="404"/>
      <c r="Q894" s="405"/>
      <c r="R894" s="405"/>
      <c r="S894" s="405"/>
      <c r="T894" s="406"/>
    </row>
    <row r="895" spans="1:20" ht="15.75" thickBot="1">
      <c r="B895" s="351" t="s">
        <v>11</v>
      </c>
      <c r="C895" s="352"/>
      <c r="D895" s="352"/>
      <c r="E895" s="352"/>
      <c r="F895" s="353"/>
      <c r="G895" s="354" t="s">
        <v>77</v>
      </c>
      <c r="H895" s="355"/>
      <c r="I895" s="355"/>
      <c r="J895" s="355"/>
      <c r="K895" s="355"/>
      <c r="L895" s="355"/>
      <c r="M895" s="355"/>
      <c r="N895" s="355"/>
      <c r="O895" s="355"/>
      <c r="P895" s="355"/>
      <c r="Q895" s="355"/>
      <c r="R895" s="355"/>
      <c r="S895" s="355"/>
      <c r="T895" s="356"/>
    </row>
    <row r="896" spans="1:20" ht="15.75" customHeight="1" thickBot="1">
      <c r="B896" s="292" t="s">
        <v>12</v>
      </c>
      <c r="C896" s="357"/>
      <c r="D896" s="357"/>
      <c r="E896" s="357"/>
      <c r="F896" s="358"/>
      <c r="G896" s="359" t="s">
        <v>80</v>
      </c>
      <c r="H896" s="360"/>
      <c r="I896" s="360"/>
      <c r="J896" s="360"/>
      <c r="K896" s="360"/>
      <c r="L896" s="360"/>
      <c r="M896" s="360"/>
      <c r="N896" s="360"/>
      <c r="O896" s="360"/>
      <c r="P896" s="360"/>
      <c r="Q896" s="360"/>
      <c r="R896" s="360"/>
      <c r="S896" s="360"/>
      <c r="T896" s="361"/>
    </row>
    <row r="897" spans="2:26" ht="15.75" thickBot="1">
      <c r="B897" s="362"/>
      <c r="C897" s="362"/>
      <c r="D897" s="362"/>
      <c r="E897" s="362"/>
      <c r="F897" s="362"/>
      <c r="G897" s="362"/>
      <c r="H897" s="362"/>
      <c r="I897" s="362"/>
      <c r="J897" s="362"/>
      <c r="K897" s="362"/>
      <c r="L897" s="362"/>
      <c r="M897" s="362"/>
      <c r="N897" s="362"/>
      <c r="O897" s="362"/>
      <c r="P897" s="362"/>
      <c r="Q897" s="362"/>
      <c r="R897" s="362"/>
      <c r="S897" s="362"/>
      <c r="T897" s="362"/>
    </row>
    <row r="898" spans="2:26" ht="16.5" thickBot="1">
      <c r="B898" s="328" t="s">
        <v>13</v>
      </c>
      <c r="C898" s="329"/>
      <c r="D898" s="330"/>
      <c r="E898" s="329" t="s">
        <v>14</v>
      </c>
      <c r="F898" s="330"/>
      <c r="G898" s="334" t="s">
        <v>15</v>
      </c>
      <c r="H898" s="335"/>
      <c r="I898" s="335"/>
      <c r="J898" s="335"/>
      <c r="K898" s="335"/>
      <c r="L898" s="335"/>
      <c r="M898" s="335"/>
      <c r="N898" s="335"/>
      <c r="O898" s="335"/>
      <c r="P898" s="335"/>
      <c r="Q898" s="335"/>
      <c r="R898" s="335"/>
      <c r="S898" s="335"/>
      <c r="T898" s="336"/>
    </row>
    <row r="899" spans="2:26" ht="15.75" thickBot="1">
      <c r="B899" s="331"/>
      <c r="C899" s="332"/>
      <c r="D899" s="333"/>
      <c r="E899" s="332"/>
      <c r="F899" s="333"/>
      <c r="G899" s="366" t="s">
        <v>16</v>
      </c>
      <c r="H899" s="301" t="s">
        <v>17</v>
      </c>
      <c r="I899" s="302"/>
      <c r="J899" s="302"/>
      <c r="K899" s="302"/>
      <c r="L899" s="302"/>
      <c r="M899" s="303"/>
      <c r="N899" s="369" t="s">
        <v>18</v>
      </c>
      <c r="O899" s="370"/>
      <c r="P899" s="370"/>
      <c r="Q899" s="370"/>
      <c r="R899" s="370"/>
      <c r="S899" s="370"/>
      <c r="T899" s="371"/>
    </row>
    <row r="900" spans="2:26" ht="15" customHeight="1">
      <c r="B900" s="331"/>
      <c r="C900" s="332"/>
      <c r="D900" s="333"/>
      <c r="E900" s="332"/>
      <c r="F900" s="333"/>
      <c r="G900" s="367"/>
      <c r="H900" s="366" t="s">
        <v>19</v>
      </c>
      <c r="I900" s="372"/>
      <c r="J900" s="372"/>
      <c r="K900" s="366" t="s">
        <v>20</v>
      </c>
      <c r="L900" s="372"/>
      <c r="M900" s="374"/>
      <c r="N900" s="376" t="s">
        <v>19</v>
      </c>
      <c r="O900" s="377"/>
      <c r="P900" s="377"/>
      <c r="Q900" s="366" t="s">
        <v>20</v>
      </c>
      <c r="R900" s="372"/>
      <c r="S900" s="372"/>
      <c r="T900" s="345" t="s">
        <v>21</v>
      </c>
      <c r="U900" s="229" t="s">
        <v>121</v>
      </c>
      <c r="V900" s="230"/>
      <c r="W900" s="229" t="s">
        <v>122</v>
      </c>
      <c r="X900" s="230"/>
      <c r="Y900" s="229" t="s">
        <v>123</v>
      </c>
      <c r="Z900" s="230"/>
    </row>
    <row r="901" spans="2:26" ht="15" customHeight="1" thickBot="1">
      <c r="B901" s="363"/>
      <c r="C901" s="364"/>
      <c r="D901" s="365"/>
      <c r="E901" s="332"/>
      <c r="F901" s="333"/>
      <c r="G901" s="368"/>
      <c r="H901" s="368"/>
      <c r="I901" s="373"/>
      <c r="J901" s="373"/>
      <c r="K901" s="368"/>
      <c r="L901" s="373"/>
      <c r="M901" s="375"/>
      <c r="N901" s="368"/>
      <c r="O901" s="373"/>
      <c r="P901" s="373"/>
      <c r="Q901" s="368"/>
      <c r="R901" s="373"/>
      <c r="S901" s="373"/>
      <c r="T901" s="346"/>
      <c r="U901" s="231"/>
      <c r="V901" s="232"/>
      <c r="W901" s="231"/>
      <c r="X901" s="232"/>
      <c r="Y901" s="231"/>
      <c r="Z901" s="232"/>
    </row>
    <row r="902" spans="2:26" ht="15" customHeight="1">
      <c r="B902" s="378" t="s">
        <v>43</v>
      </c>
      <c r="C902" s="379"/>
      <c r="D902" s="380"/>
      <c r="E902" s="381"/>
      <c r="F902" s="382"/>
      <c r="G902" s="140"/>
      <c r="H902" s="384"/>
      <c r="I902" s="383"/>
      <c r="J902" s="382"/>
      <c r="K902" s="381"/>
      <c r="L902" s="383"/>
      <c r="M902" s="383"/>
      <c r="N902" s="384"/>
      <c r="O902" s="383"/>
      <c r="P902" s="382"/>
      <c r="Q902" s="384"/>
      <c r="R902" s="383"/>
      <c r="S902" s="382"/>
      <c r="T902" s="225"/>
      <c r="U902" s="203"/>
      <c r="V902" s="203"/>
      <c r="W902" s="203"/>
      <c r="X902" s="203"/>
      <c r="Y902" s="203"/>
      <c r="Z902" s="203"/>
    </row>
    <row r="903" spans="2:26">
      <c r="B903" s="319" t="s">
        <v>44</v>
      </c>
      <c r="C903" s="320"/>
      <c r="D903" s="321"/>
      <c r="E903" s="311" t="s">
        <v>47</v>
      </c>
      <c r="F903" s="322"/>
      <c r="G903" s="141">
        <v>948</v>
      </c>
      <c r="H903" s="317">
        <v>10</v>
      </c>
      <c r="I903" s="318"/>
      <c r="J903" s="416"/>
      <c r="K903" s="313">
        <v>10</v>
      </c>
      <c r="L903" s="313"/>
      <c r="M903" s="316"/>
      <c r="N903" s="317">
        <f>+H903+N805</f>
        <v>928</v>
      </c>
      <c r="O903" s="318"/>
      <c r="P903" s="416"/>
      <c r="Q903" s="348">
        <v>928</v>
      </c>
      <c r="R903" s="349"/>
      <c r="S903" s="429"/>
      <c r="T903" s="226">
        <f>+Q903/G903</f>
        <v>0.97890295358649793</v>
      </c>
      <c r="U903" s="205">
        <f>+H903+N805</f>
        <v>928</v>
      </c>
      <c r="V903" s="205">
        <f>+N903-U903</f>
        <v>0</v>
      </c>
      <c r="W903" s="205">
        <f>+K903+Q805</f>
        <v>928</v>
      </c>
      <c r="X903" s="205">
        <f>+Q903-W903</f>
        <v>0</v>
      </c>
      <c r="Y903" s="206">
        <f>+W903/G903</f>
        <v>0.97890295358649793</v>
      </c>
      <c r="Z903" s="207">
        <f>+T903-Y903</f>
        <v>0</v>
      </c>
    </row>
    <row r="904" spans="2:26" ht="15" customHeight="1">
      <c r="B904" s="319" t="s">
        <v>45</v>
      </c>
      <c r="C904" s="320"/>
      <c r="D904" s="321"/>
      <c r="E904" s="311" t="s">
        <v>48</v>
      </c>
      <c r="F904" s="322"/>
      <c r="G904" s="141">
        <v>240</v>
      </c>
      <c r="H904" s="317">
        <v>10</v>
      </c>
      <c r="I904" s="318"/>
      <c r="J904" s="416"/>
      <c r="K904" s="313">
        <v>20</v>
      </c>
      <c r="L904" s="313"/>
      <c r="M904" s="316"/>
      <c r="N904" s="317">
        <f t="shared" ref="N904:N905" si="267">+H904+N806</f>
        <v>220</v>
      </c>
      <c r="O904" s="318"/>
      <c r="P904" s="416"/>
      <c r="Q904" s="317">
        <f>+K904+Q806</f>
        <v>230</v>
      </c>
      <c r="R904" s="318"/>
      <c r="S904" s="416"/>
      <c r="T904" s="226">
        <f t="shared" ref="T904:T907" si="268">+Q904/G904</f>
        <v>0.95833333333333337</v>
      </c>
      <c r="U904" s="205">
        <f t="shared" ref="U904:U905" si="269">+H904+N806</f>
        <v>220</v>
      </c>
      <c r="V904" s="205">
        <f t="shared" ref="V904:V905" si="270">+N904-U904</f>
        <v>0</v>
      </c>
      <c r="W904" s="205">
        <f t="shared" ref="W904:W905" si="271">+K904+Q806</f>
        <v>230</v>
      </c>
      <c r="X904" s="205">
        <f t="shared" ref="X904:X905" si="272">+Q904-W904</f>
        <v>0</v>
      </c>
      <c r="Y904" s="206">
        <f t="shared" ref="Y904:Y905" si="273">+W904/G904</f>
        <v>0.95833333333333337</v>
      </c>
      <c r="Z904" s="207">
        <f t="shared" ref="Z904:Z905" si="274">+T904-Y904</f>
        <v>0</v>
      </c>
    </row>
    <row r="905" spans="2:26" ht="15.75" customHeight="1">
      <c r="B905" s="44" t="s">
        <v>46</v>
      </c>
      <c r="C905" s="42"/>
      <c r="D905" s="43"/>
      <c r="E905" s="350" t="s">
        <v>48</v>
      </c>
      <c r="F905" s="322"/>
      <c r="G905" s="141">
        <v>950</v>
      </c>
      <c r="H905" s="317">
        <v>50</v>
      </c>
      <c r="I905" s="313"/>
      <c r="J905" s="316"/>
      <c r="K905" s="313">
        <v>80</v>
      </c>
      <c r="L905" s="313"/>
      <c r="M905" s="316"/>
      <c r="N905" s="317">
        <f t="shared" si="267"/>
        <v>870</v>
      </c>
      <c r="O905" s="318"/>
      <c r="P905" s="416"/>
      <c r="Q905" s="317">
        <f>+K905+Q807</f>
        <v>830</v>
      </c>
      <c r="R905" s="318"/>
      <c r="S905" s="416"/>
      <c r="T905" s="226">
        <f t="shared" si="268"/>
        <v>0.87368421052631584</v>
      </c>
      <c r="U905" s="205">
        <f t="shared" si="269"/>
        <v>870</v>
      </c>
      <c r="V905" s="205">
        <f t="shared" si="270"/>
        <v>0</v>
      </c>
      <c r="W905" s="205">
        <f t="shared" si="271"/>
        <v>830</v>
      </c>
      <c r="X905" s="205">
        <f t="shared" si="272"/>
        <v>0</v>
      </c>
      <c r="Y905" s="206">
        <f t="shared" si="273"/>
        <v>0.87368421052631584</v>
      </c>
      <c r="Z905" s="207">
        <f t="shared" si="274"/>
        <v>0</v>
      </c>
    </row>
    <row r="906" spans="2:26" ht="29.25" customHeight="1">
      <c r="B906" s="308" t="s">
        <v>51</v>
      </c>
      <c r="C906" s="309"/>
      <c r="D906" s="310"/>
      <c r="E906" s="311"/>
      <c r="F906" s="312"/>
      <c r="G906" s="141"/>
      <c r="H906" s="317"/>
      <c r="I906" s="313"/>
      <c r="J906" s="316"/>
      <c r="K906" s="313"/>
      <c r="L906" s="313"/>
      <c r="M906" s="316"/>
      <c r="N906" s="317"/>
      <c r="O906" s="318"/>
      <c r="P906" s="416"/>
      <c r="Q906" s="317"/>
      <c r="R906" s="318"/>
      <c r="S906" s="416"/>
      <c r="T906" s="226"/>
      <c r="U906" s="203"/>
      <c r="V906" s="203"/>
      <c r="W906" s="203"/>
      <c r="X906" s="203"/>
      <c r="Y906" s="203"/>
      <c r="Z906" s="203"/>
    </row>
    <row r="907" spans="2:26" ht="15.75" thickBot="1">
      <c r="B907" s="319" t="s">
        <v>52</v>
      </c>
      <c r="C907" s="320"/>
      <c r="D907" s="321"/>
      <c r="E907" s="311" t="s">
        <v>53</v>
      </c>
      <c r="F907" s="322"/>
      <c r="G907" s="142">
        <v>48</v>
      </c>
      <c r="H907" s="417">
        <v>4</v>
      </c>
      <c r="I907" s="418"/>
      <c r="J907" s="419"/>
      <c r="K907" s="313">
        <v>4</v>
      </c>
      <c r="L907" s="313"/>
      <c r="M907" s="316"/>
      <c r="N907" s="417">
        <f>+H907+N809</f>
        <v>40</v>
      </c>
      <c r="O907" s="420"/>
      <c r="P907" s="421"/>
      <c r="Q907" s="417">
        <f>+K907+Q809</f>
        <v>40</v>
      </c>
      <c r="R907" s="420"/>
      <c r="S907" s="421"/>
      <c r="T907" s="226">
        <f t="shared" si="268"/>
        <v>0.83333333333333337</v>
      </c>
      <c r="U907" s="205">
        <f>+H907+N809</f>
        <v>40</v>
      </c>
      <c r="V907" s="205">
        <f>+N907-U907</f>
        <v>0</v>
      </c>
      <c r="W907" s="205">
        <f>+K907+Q809</f>
        <v>40</v>
      </c>
      <c r="X907" s="205">
        <f>+Q907-W907</f>
        <v>0</v>
      </c>
      <c r="Y907" s="206">
        <f>+W907/G907</f>
        <v>0.83333333333333337</v>
      </c>
      <c r="Z907" s="207">
        <f>+T907-Y907</f>
        <v>0</v>
      </c>
    </row>
    <row r="908" spans="2:26" ht="15.75" thickBot="1">
      <c r="B908" s="323" t="s">
        <v>22</v>
      </c>
      <c r="C908" s="324"/>
      <c r="D908" s="324"/>
      <c r="E908" s="324"/>
      <c r="F908" s="324"/>
      <c r="G908" s="325"/>
      <c r="H908" s="326"/>
      <c r="I908" s="326"/>
      <c r="J908" s="326"/>
      <c r="K908" s="326"/>
      <c r="L908" s="326"/>
      <c r="M908" s="327"/>
      <c r="N908" s="325"/>
      <c r="O908" s="326"/>
      <c r="P908" s="326"/>
      <c r="Q908" s="326"/>
      <c r="R908" s="326"/>
      <c r="S908" s="326"/>
      <c r="T908" s="327"/>
      <c r="U908" s="203"/>
      <c r="V908" s="203"/>
      <c r="W908" s="203"/>
      <c r="X908" s="203"/>
      <c r="Y908" s="203"/>
      <c r="Z908" s="203"/>
    </row>
    <row r="909" spans="2:26" ht="22.5" customHeight="1" thickBot="1">
      <c r="B909" s="5"/>
      <c r="C909" s="6"/>
      <c r="D909" s="7"/>
      <c r="E909" s="8"/>
      <c r="F909" s="9"/>
      <c r="G909" s="10"/>
      <c r="H909" s="12"/>
      <c r="I909" s="12"/>
      <c r="J909" s="13"/>
      <c r="K909" s="12"/>
      <c r="L909" s="13"/>
      <c r="M909" s="12"/>
      <c r="N909" s="12"/>
      <c r="O909" s="12"/>
      <c r="P909" s="12"/>
      <c r="Q909" s="13"/>
      <c r="R909" s="12"/>
      <c r="S909" s="10"/>
      <c r="T909" s="12"/>
      <c r="U909" s="203"/>
      <c r="V909" s="203"/>
      <c r="W909" s="203"/>
      <c r="X909" s="203"/>
      <c r="Y909" s="203"/>
      <c r="Z909" s="203"/>
    </row>
    <row r="910" spans="2:26" ht="16.5" thickBot="1">
      <c r="B910" s="328" t="s">
        <v>23</v>
      </c>
      <c r="C910" s="329"/>
      <c r="D910" s="329"/>
      <c r="E910" s="329"/>
      <c r="F910" s="330"/>
      <c r="G910" s="334" t="s">
        <v>24</v>
      </c>
      <c r="H910" s="335"/>
      <c r="I910" s="335"/>
      <c r="J910" s="335"/>
      <c r="K910" s="335"/>
      <c r="L910" s="335"/>
      <c r="M910" s="335"/>
      <c r="N910" s="335"/>
      <c r="O910" s="335"/>
      <c r="P910" s="335"/>
      <c r="Q910" s="335"/>
      <c r="R910" s="335"/>
      <c r="S910" s="335"/>
      <c r="T910" s="336"/>
      <c r="U910" s="203"/>
      <c r="V910" s="203"/>
      <c r="W910" s="203"/>
      <c r="X910" s="203"/>
      <c r="Y910" s="203"/>
      <c r="Z910" s="203"/>
    </row>
    <row r="911" spans="2:26" ht="15.75" thickBot="1">
      <c r="B911" s="331"/>
      <c r="C911" s="332"/>
      <c r="D911" s="332"/>
      <c r="E911" s="332"/>
      <c r="F911" s="333"/>
      <c r="G911" s="366" t="s">
        <v>25</v>
      </c>
      <c r="H911" s="332" t="s">
        <v>17</v>
      </c>
      <c r="I911" s="332"/>
      <c r="J911" s="332"/>
      <c r="K911" s="332"/>
      <c r="L911" s="332"/>
      <c r="M911" s="333"/>
      <c r="N911" s="340" t="s">
        <v>18</v>
      </c>
      <c r="O911" s="341"/>
      <c r="P911" s="341"/>
      <c r="Q911" s="341"/>
      <c r="R911" s="341"/>
      <c r="S911" s="341"/>
      <c r="T911" s="342"/>
      <c r="U911" s="203"/>
      <c r="V911" s="203"/>
      <c r="W911" s="203"/>
      <c r="X911" s="203"/>
      <c r="Y911" s="203"/>
      <c r="Z911" s="203"/>
    </row>
    <row r="912" spans="2:26" ht="25.5" customHeight="1" thickBot="1">
      <c r="B912" s="331"/>
      <c r="C912" s="332"/>
      <c r="D912" s="332"/>
      <c r="E912" s="332"/>
      <c r="F912" s="333"/>
      <c r="G912" s="367"/>
      <c r="H912" s="301" t="s">
        <v>19</v>
      </c>
      <c r="I912" s="302"/>
      <c r="J912" s="303"/>
      <c r="K912" s="301" t="s">
        <v>26</v>
      </c>
      <c r="L912" s="302"/>
      <c r="M912" s="303"/>
      <c r="N912" s="301" t="s">
        <v>19</v>
      </c>
      <c r="O912" s="302"/>
      <c r="P912" s="343"/>
      <c r="Q912" s="344" t="s">
        <v>26</v>
      </c>
      <c r="R912" s="302"/>
      <c r="S912" s="303"/>
      <c r="T912" s="345" t="s">
        <v>21</v>
      </c>
      <c r="U912" s="233" t="s">
        <v>124</v>
      </c>
      <c r="V912" s="234"/>
      <c r="W912" s="233" t="s">
        <v>125</v>
      </c>
      <c r="X912" s="234"/>
      <c r="Y912" s="233" t="s">
        <v>123</v>
      </c>
      <c r="Z912" s="234"/>
    </row>
    <row r="913" spans="2:26" ht="15.75" thickBot="1">
      <c r="B913" s="331"/>
      <c r="C913" s="332"/>
      <c r="D913" s="332"/>
      <c r="E913" s="332"/>
      <c r="F913" s="333"/>
      <c r="G913" s="422"/>
      <c r="H913" s="98" t="s">
        <v>27</v>
      </c>
      <c r="I913" s="100" t="s">
        <v>28</v>
      </c>
      <c r="J913" s="100" t="s">
        <v>29</v>
      </c>
      <c r="K913" s="98" t="s">
        <v>27</v>
      </c>
      <c r="L913" s="100" t="s">
        <v>28</v>
      </c>
      <c r="M913" s="99" t="s">
        <v>29</v>
      </c>
      <c r="N913" s="15" t="s">
        <v>27</v>
      </c>
      <c r="O913" s="98" t="s">
        <v>28</v>
      </c>
      <c r="P913" s="16" t="s">
        <v>29</v>
      </c>
      <c r="Q913" s="17" t="s">
        <v>27</v>
      </c>
      <c r="R913" s="97" t="s">
        <v>28</v>
      </c>
      <c r="S913" s="100" t="s">
        <v>29</v>
      </c>
      <c r="T913" s="346"/>
      <c r="U913" s="235"/>
      <c r="V913" s="236"/>
      <c r="W913" s="235"/>
      <c r="X913" s="236"/>
      <c r="Y913" s="235"/>
      <c r="Z913" s="236"/>
    </row>
    <row r="914" spans="2:26" ht="15.75" thickBot="1">
      <c r="B914" s="282" t="s">
        <v>30</v>
      </c>
      <c r="C914" s="283"/>
      <c r="D914" s="283"/>
      <c r="E914" s="283"/>
      <c r="F914" s="283"/>
      <c r="G914" s="283"/>
      <c r="H914" s="283"/>
      <c r="I914" s="283"/>
      <c r="J914" s="283"/>
      <c r="K914" s="283"/>
      <c r="L914" s="283"/>
      <c r="M914" s="283"/>
      <c r="N914" s="283"/>
      <c r="O914" s="283"/>
      <c r="P914" s="283"/>
      <c r="Q914" s="283"/>
      <c r="R914" s="283"/>
      <c r="S914" s="283"/>
      <c r="T914" s="284"/>
      <c r="U914" s="203"/>
      <c r="V914" s="203"/>
      <c r="W914" s="203"/>
      <c r="X914" s="203"/>
      <c r="Y914" s="203"/>
      <c r="Z914" s="203"/>
    </row>
    <row r="915" spans="2:26" ht="15.75" thickBot="1">
      <c r="B915" s="285" t="s">
        <v>49</v>
      </c>
      <c r="C915" s="286"/>
      <c r="D915" s="286"/>
      <c r="E915" s="286"/>
      <c r="F915" s="286"/>
      <c r="G915" s="95">
        <f>SUM(G916:G929)</f>
        <v>272871</v>
      </c>
      <c r="H915" s="95"/>
      <c r="I915" s="95">
        <f>SUM(I916:I929)</f>
        <v>15170.529999999999</v>
      </c>
      <c r="J915" s="95"/>
      <c r="K915" s="95"/>
      <c r="L915" s="95">
        <f>SUM(L916:L929)</f>
        <v>36034.800000000003</v>
      </c>
      <c r="M915" s="95"/>
      <c r="N915" s="95"/>
      <c r="O915" s="95">
        <f>SUM(O916:O929)</f>
        <v>248371</v>
      </c>
      <c r="P915" s="148"/>
      <c r="Q915" s="95"/>
      <c r="R915" s="95">
        <f>SUM(R916:R929)</f>
        <v>216019.25</v>
      </c>
      <c r="S915" s="148"/>
      <c r="T915" s="159"/>
      <c r="U915" s="120"/>
      <c r="V915" s="120"/>
      <c r="W915" s="121"/>
      <c r="X915" s="121"/>
      <c r="Y915" s="206"/>
      <c r="Z915" s="206"/>
    </row>
    <row r="916" spans="2:26" ht="15.75" customHeight="1">
      <c r="B916" s="86" t="s">
        <v>93</v>
      </c>
      <c r="F916" s="84"/>
      <c r="G916" s="119">
        <v>6000</v>
      </c>
      <c r="H916" s="20"/>
      <c r="I916" s="20">
        <v>0</v>
      </c>
      <c r="J916" s="20"/>
      <c r="K916" s="20"/>
      <c r="L916" s="123">
        <v>0</v>
      </c>
      <c r="M916" s="108"/>
      <c r="N916" s="20"/>
      <c r="O916" s="20">
        <f t="shared" ref="O916" si="275">+I916+O818</f>
        <v>6000</v>
      </c>
      <c r="P916" s="20"/>
      <c r="Q916" s="20"/>
      <c r="R916" s="20">
        <f t="shared" ref="R916" si="276">+L916+R818</f>
        <v>6000</v>
      </c>
      <c r="S916" s="20"/>
      <c r="T916" s="152">
        <f>+R916/G916</f>
        <v>1</v>
      </c>
      <c r="U916" s="120">
        <f>+I916+O818</f>
        <v>6000</v>
      </c>
      <c r="V916" s="120">
        <f>+O916-U916</f>
        <v>0</v>
      </c>
      <c r="W916" s="121">
        <f>+L916+R818</f>
        <v>6000</v>
      </c>
      <c r="X916" s="121">
        <f>+R916-W916</f>
        <v>0</v>
      </c>
      <c r="Y916" s="206">
        <f t="shared" ref="Y916" si="277">+W916/G916</f>
        <v>1</v>
      </c>
      <c r="Z916" s="206">
        <f t="shared" ref="Z916" si="278">+T916-Y916</f>
        <v>0</v>
      </c>
    </row>
    <row r="917" spans="2:26" ht="15.75" customHeight="1">
      <c r="B917" s="86" t="s">
        <v>94</v>
      </c>
      <c r="F917" s="84"/>
      <c r="G917" s="119">
        <v>30000</v>
      </c>
      <c r="H917" s="20"/>
      <c r="I917" s="20">
        <v>0</v>
      </c>
      <c r="J917" s="20"/>
      <c r="K917" s="20"/>
      <c r="L917" s="118">
        <v>0</v>
      </c>
      <c r="M917" s="108"/>
      <c r="N917" s="20"/>
      <c r="O917" s="20">
        <f t="shared" ref="O917:O929" si="279">+I917+O819</f>
        <v>30000</v>
      </c>
      <c r="P917" s="20"/>
      <c r="Q917" s="20"/>
      <c r="R917" s="20">
        <f t="shared" ref="R917:R929" si="280">+L917+R819</f>
        <v>30000</v>
      </c>
      <c r="S917" s="20"/>
      <c r="T917" s="152">
        <f t="shared" ref="T917:T929" si="281">+R917/G917</f>
        <v>1</v>
      </c>
      <c r="U917" s="120">
        <f t="shared" ref="U917:U929" si="282">+I917+O819</f>
        <v>30000</v>
      </c>
      <c r="V917" s="120">
        <f t="shared" ref="V917:V929" si="283">+O917-U917</f>
        <v>0</v>
      </c>
      <c r="W917" s="121">
        <f t="shared" ref="W917:W929" si="284">+L917+R819</f>
        <v>30000</v>
      </c>
      <c r="X917" s="121">
        <f t="shared" ref="X917:X929" si="285">+R917-W917</f>
        <v>0</v>
      </c>
      <c r="Y917" s="206">
        <f t="shared" ref="Y917:Y929" si="286">+W917/G917</f>
        <v>1</v>
      </c>
      <c r="Z917" s="206">
        <f t="shared" ref="Z917:Z929" si="287">+T917-Y917</f>
        <v>0</v>
      </c>
    </row>
    <row r="918" spans="2:26" ht="15.75" customHeight="1">
      <c r="B918" s="86" t="s">
        <v>95</v>
      </c>
      <c r="F918" s="84"/>
      <c r="G918" s="119">
        <v>10500</v>
      </c>
      <c r="H918" s="20"/>
      <c r="I918" s="20">
        <v>1500</v>
      </c>
      <c r="J918" s="20"/>
      <c r="K918" s="20"/>
      <c r="L918" s="119">
        <v>0</v>
      </c>
      <c r="M918" s="108"/>
      <c r="N918" s="20"/>
      <c r="O918" s="20">
        <f t="shared" si="279"/>
        <v>10500</v>
      </c>
      <c r="P918" s="20"/>
      <c r="Q918" s="20"/>
      <c r="R918" s="20">
        <f t="shared" si="280"/>
        <v>5500</v>
      </c>
      <c r="S918" s="20"/>
      <c r="T918" s="152">
        <f t="shared" si="281"/>
        <v>0.52380952380952384</v>
      </c>
      <c r="U918" s="120">
        <f t="shared" si="282"/>
        <v>10500</v>
      </c>
      <c r="V918" s="120">
        <f t="shared" si="283"/>
        <v>0</v>
      </c>
      <c r="W918" s="121">
        <f t="shared" si="284"/>
        <v>5500</v>
      </c>
      <c r="X918" s="121">
        <f t="shared" si="285"/>
        <v>0</v>
      </c>
      <c r="Y918" s="206">
        <f t="shared" si="286"/>
        <v>0.52380952380952384</v>
      </c>
      <c r="Z918" s="206">
        <f t="shared" si="287"/>
        <v>0</v>
      </c>
    </row>
    <row r="919" spans="2:26" ht="15.75" customHeight="1">
      <c r="B919" s="86" t="s">
        <v>96</v>
      </c>
      <c r="F919" s="84"/>
      <c r="G919" s="119">
        <v>16000</v>
      </c>
      <c r="H919" s="20"/>
      <c r="I919" s="220">
        <v>4000</v>
      </c>
      <c r="J919" s="220"/>
      <c r="K919" s="220"/>
      <c r="L919" s="119">
        <v>13000</v>
      </c>
      <c r="M919" s="108"/>
      <c r="N919" s="20"/>
      <c r="O919" s="20">
        <f t="shared" si="279"/>
        <v>16000</v>
      </c>
      <c r="P919" s="20"/>
      <c r="Q919" s="20"/>
      <c r="R919" s="20">
        <f t="shared" si="280"/>
        <v>16000</v>
      </c>
      <c r="S919" s="20"/>
      <c r="T919" s="152">
        <f t="shared" si="281"/>
        <v>1</v>
      </c>
      <c r="U919" s="120">
        <f t="shared" si="282"/>
        <v>16000</v>
      </c>
      <c r="V919" s="120">
        <f t="shared" si="283"/>
        <v>0</v>
      </c>
      <c r="W919" s="121">
        <f t="shared" si="284"/>
        <v>16000</v>
      </c>
      <c r="X919" s="121">
        <f t="shared" si="285"/>
        <v>0</v>
      </c>
      <c r="Y919" s="206">
        <f t="shared" si="286"/>
        <v>1</v>
      </c>
      <c r="Z919" s="206">
        <f t="shared" si="287"/>
        <v>0</v>
      </c>
    </row>
    <row r="920" spans="2:26" ht="15.75" customHeight="1">
      <c r="B920" s="86" t="s">
        <v>97</v>
      </c>
      <c r="F920" s="84"/>
      <c r="G920" s="119">
        <v>92994</v>
      </c>
      <c r="H920" s="20"/>
      <c r="I920" s="220">
        <v>8877.73</v>
      </c>
      <c r="J920" s="220"/>
      <c r="K920" s="220"/>
      <c r="L920" s="119">
        <v>15000</v>
      </c>
      <c r="M920" s="108"/>
      <c r="N920" s="20"/>
      <c r="O920" s="20">
        <f t="shared" si="279"/>
        <v>72990.760000000009</v>
      </c>
      <c r="P920" s="20"/>
      <c r="Q920" s="20"/>
      <c r="R920" s="20">
        <f t="shared" si="280"/>
        <v>60098</v>
      </c>
      <c r="S920" s="20"/>
      <c r="T920" s="152">
        <f t="shared" si="281"/>
        <v>0.64625674774716646</v>
      </c>
      <c r="U920" s="120">
        <f t="shared" si="282"/>
        <v>72990.760000000009</v>
      </c>
      <c r="V920" s="120">
        <f t="shared" si="283"/>
        <v>0</v>
      </c>
      <c r="W920" s="121">
        <f t="shared" si="284"/>
        <v>60098</v>
      </c>
      <c r="X920" s="121">
        <f t="shared" si="285"/>
        <v>0</v>
      </c>
      <c r="Y920" s="206">
        <f t="shared" si="286"/>
        <v>0.64625674774716646</v>
      </c>
      <c r="Z920" s="206">
        <f t="shared" si="287"/>
        <v>0</v>
      </c>
    </row>
    <row r="921" spans="2:26" ht="15.75" customHeight="1">
      <c r="B921" s="86" t="s">
        <v>98</v>
      </c>
      <c r="F921" s="84"/>
      <c r="G921" s="119">
        <v>5000</v>
      </c>
      <c r="H921" s="20"/>
      <c r="I921" s="220">
        <v>0</v>
      </c>
      <c r="J921" s="220"/>
      <c r="K921" s="220"/>
      <c r="L921" s="119">
        <v>0</v>
      </c>
      <c r="M921" s="108"/>
      <c r="N921" s="20"/>
      <c r="O921" s="20">
        <f t="shared" si="279"/>
        <v>5000</v>
      </c>
      <c r="P921" s="20"/>
      <c r="Q921" s="20"/>
      <c r="R921" s="20">
        <f t="shared" si="280"/>
        <v>3300</v>
      </c>
      <c r="S921" s="20"/>
      <c r="T921" s="152">
        <f t="shared" si="281"/>
        <v>0.66</v>
      </c>
      <c r="U921" s="120">
        <f t="shared" si="282"/>
        <v>5000</v>
      </c>
      <c r="V921" s="120">
        <f t="shared" si="283"/>
        <v>0</v>
      </c>
      <c r="W921" s="121">
        <f t="shared" si="284"/>
        <v>3300</v>
      </c>
      <c r="X921" s="121">
        <f t="shared" si="285"/>
        <v>0</v>
      </c>
      <c r="Y921" s="206">
        <f t="shared" si="286"/>
        <v>0.66</v>
      </c>
      <c r="Z921" s="206">
        <f t="shared" si="287"/>
        <v>0</v>
      </c>
    </row>
    <row r="922" spans="2:26" ht="15.75" customHeight="1">
      <c r="B922" s="86" t="s">
        <v>99</v>
      </c>
      <c r="F922" s="84"/>
      <c r="G922" s="119">
        <v>14000</v>
      </c>
      <c r="H922" s="20"/>
      <c r="I922" s="220">
        <v>758</v>
      </c>
      <c r="J922" s="220"/>
      <c r="K922" s="220"/>
      <c r="L922" s="119">
        <v>0</v>
      </c>
      <c r="M922" s="108"/>
      <c r="N922" s="20"/>
      <c r="O922" s="20">
        <f t="shared" si="279"/>
        <v>14000</v>
      </c>
      <c r="P922" s="20"/>
      <c r="Q922" s="20"/>
      <c r="R922" s="20">
        <f t="shared" si="280"/>
        <v>14000</v>
      </c>
      <c r="S922" s="20"/>
      <c r="T922" s="152">
        <f t="shared" si="281"/>
        <v>1</v>
      </c>
      <c r="U922" s="120">
        <f t="shared" si="282"/>
        <v>14000</v>
      </c>
      <c r="V922" s="120">
        <f t="shared" si="283"/>
        <v>0</v>
      </c>
      <c r="W922" s="121">
        <f t="shared" si="284"/>
        <v>14000</v>
      </c>
      <c r="X922" s="121">
        <f t="shared" si="285"/>
        <v>0</v>
      </c>
      <c r="Y922" s="206">
        <f t="shared" si="286"/>
        <v>1</v>
      </c>
      <c r="Z922" s="206">
        <f t="shared" si="287"/>
        <v>0</v>
      </c>
    </row>
    <row r="923" spans="2:26" ht="15.75" customHeight="1">
      <c r="B923" s="86" t="s">
        <v>100</v>
      </c>
      <c r="F923" s="84"/>
      <c r="G923" s="119">
        <v>10000</v>
      </c>
      <c r="H923" s="20"/>
      <c r="I923" s="220">
        <v>0</v>
      </c>
      <c r="J923" s="220"/>
      <c r="K923" s="220"/>
      <c r="L923" s="119">
        <v>0</v>
      </c>
      <c r="M923" s="108"/>
      <c r="N923" s="20"/>
      <c r="O923" s="20">
        <f t="shared" si="279"/>
        <v>10000</v>
      </c>
      <c r="P923" s="20"/>
      <c r="Q923" s="20"/>
      <c r="R923" s="20">
        <f t="shared" si="280"/>
        <v>0</v>
      </c>
      <c r="S923" s="20"/>
      <c r="T923" s="152">
        <f t="shared" si="281"/>
        <v>0</v>
      </c>
      <c r="U923" s="120">
        <f t="shared" si="282"/>
        <v>10000</v>
      </c>
      <c r="V923" s="120">
        <f t="shared" si="283"/>
        <v>0</v>
      </c>
      <c r="W923" s="121">
        <f t="shared" si="284"/>
        <v>0</v>
      </c>
      <c r="X923" s="121">
        <f t="shared" si="285"/>
        <v>0</v>
      </c>
      <c r="Y923" s="206">
        <f t="shared" si="286"/>
        <v>0</v>
      </c>
      <c r="Z923" s="206">
        <f t="shared" si="287"/>
        <v>0</v>
      </c>
    </row>
    <row r="924" spans="2:26">
      <c r="B924" s="86" t="s">
        <v>101</v>
      </c>
      <c r="F924" s="84"/>
      <c r="G924" s="119">
        <v>12000</v>
      </c>
      <c r="H924" s="20"/>
      <c r="I924" s="220">
        <v>0</v>
      </c>
      <c r="J924" s="220"/>
      <c r="K924" s="220"/>
      <c r="L924" s="119">
        <v>0</v>
      </c>
      <c r="M924" s="108"/>
      <c r="N924" s="20"/>
      <c r="O924" s="20">
        <f t="shared" si="279"/>
        <v>8000</v>
      </c>
      <c r="P924" s="20"/>
      <c r="Q924" s="20"/>
      <c r="R924" s="20">
        <f t="shared" si="280"/>
        <v>11206.01</v>
      </c>
      <c r="S924" s="20"/>
      <c r="T924" s="152">
        <f t="shared" si="281"/>
        <v>0.93383416666666663</v>
      </c>
      <c r="U924" s="120">
        <f t="shared" si="282"/>
        <v>8000</v>
      </c>
      <c r="V924" s="120">
        <f t="shared" si="283"/>
        <v>0</v>
      </c>
      <c r="W924" s="121">
        <f t="shared" si="284"/>
        <v>11206.01</v>
      </c>
      <c r="X924" s="121">
        <f t="shared" si="285"/>
        <v>0</v>
      </c>
      <c r="Y924" s="206">
        <f t="shared" si="286"/>
        <v>0.93383416666666663</v>
      </c>
      <c r="Z924" s="206">
        <f t="shared" si="287"/>
        <v>0</v>
      </c>
    </row>
    <row r="925" spans="2:26">
      <c r="B925" s="86" t="s">
        <v>102</v>
      </c>
      <c r="F925" s="84"/>
      <c r="G925" s="119">
        <v>13000</v>
      </c>
      <c r="H925" s="20"/>
      <c r="I925" s="220">
        <v>0</v>
      </c>
      <c r="J925" s="220"/>
      <c r="K925" s="220"/>
      <c r="L925" s="119">
        <v>0</v>
      </c>
      <c r="M925" s="108"/>
      <c r="N925" s="20"/>
      <c r="O925" s="20">
        <f t="shared" si="279"/>
        <v>13000</v>
      </c>
      <c r="P925" s="20"/>
      <c r="Q925" s="20"/>
      <c r="R925" s="20">
        <f t="shared" si="280"/>
        <v>13000</v>
      </c>
      <c r="S925" s="20"/>
      <c r="T925" s="152">
        <f t="shared" si="281"/>
        <v>1</v>
      </c>
      <c r="U925" s="120">
        <f t="shared" si="282"/>
        <v>13000</v>
      </c>
      <c r="V925" s="120">
        <f t="shared" si="283"/>
        <v>0</v>
      </c>
      <c r="W925" s="121">
        <f t="shared" si="284"/>
        <v>13000</v>
      </c>
      <c r="X925" s="121">
        <f t="shared" si="285"/>
        <v>0</v>
      </c>
      <c r="Y925" s="206">
        <f t="shared" si="286"/>
        <v>1</v>
      </c>
      <c r="Z925" s="206">
        <f t="shared" si="287"/>
        <v>0</v>
      </c>
    </row>
    <row r="926" spans="2:26" ht="15.75" customHeight="1">
      <c r="B926" s="86" t="s">
        <v>103</v>
      </c>
      <c r="F926" s="84"/>
      <c r="G926" s="119">
        <v>38377</v>
      </c>
      <c r="H926" s="20"/>
      <c r="I926" s="220">
        <v>0</v>
      </c>
      <c r="J926" s="220"/>
      <c r="K926" s="220"/>
      <c r="L926" s="119">
        <v>0</v>
      </c>
      <c r="M926" s="108"/>
      <c r="N926" s="20"/>
      <c r="O926" s="20">
        <f t="shared" si="279"/>
        <v>38377</v>
      </c>
      <c r="P926" s="20"/>
      <c r="Q926" s="20"/>
      <c r="R926" s="20">
        <f t="shared" si="280"/>
        <v>38377</v>
      </c>
      <c r="S926" s="20"/>
      <c r="T926" s="152">
        <f t="shared" si="281"/>
        <v>1</v>
      </c>
      <c r="U926" s="120">
        <f t="shared" si="282"/>
        <v>38377</v>
      </c>
      <c r="V926" s="120">
        <f t="shared" si="283"/>
        <v>0</v>
      </c>
      <c r="W926" s="121">
        <f t="shared" si="284"/>
        <v>38377</v>
      </c>
      <c r="X926" s="121">
        <f t="shared" si="285"/>
        <v>0</v>
      </c>
      <c r="Y926" s="206">
        <f t="shared" si="286"/>
        <v>1</v>
      </c>
      <c r="Z926" s="206">
        <f t="shared" si="287"/>
        <v>0</v>
      </c>
    </row>
    <row r="927" spans="2:26">
      <c r="B927" s="86" t="s">
        <v>104</v>
      </c>
      <c r="F927" s="84"/>
      <c r="G927" s="119">
        <v>14000</v>
      </c>
      <c r="H927" s="20"/>
      <c r="I927" s="220">
        <v>0</v>
      </c>
      <c r="J927" s="220" t="s">
        <v>1</v>
      </c>
      <c r="K927" s="220"/>
      <c r="L927" s="118">
        <v>8000</v>
      </c>
      <c r="M927" s="108"/>
      <c r="N927" s="20"/>
      <c r="O927" s="20">
        <f t="shared" si="279"/>
        <v>14000</v>
      </c>
      <c r="P927" s="20"/>
      <c r="Q927" s="20"/>
      <c r="R927" s="20">
        <f t="shared" si="280"/>
        <v>14000</v>
      </c>
      <c r="S927" s="108"/>
      <c r="T927" s="152">
        <f t="shared" si="281"/>
        <v>1</v>
      </c>
      <c r="U927" s="120">
        <f t="shared" si="282"/>
        <v>14000</v>
      </c>
      <c r="V927" s="120">
        <f t="shared" si="283"/>
        <v>0</v>
      </c>
      <c r="W927" s="121">
        <f t="shared" si="284"/>
        <v>14000</v>
      </c>
      <c r="X927" s="121">
        <f t="shared" si="285"/>
        <v>0</v>
      </c>
      <c r="Y927" s="206">
        <f t="shared" si="286"/>
        <v>1</v>
      </c>
      <c r="Z927" s="206">
        <f t="shared" si="287"/>
        <v>0</v>
      </c>
    </row>
    <row r="928" spans="2:26">
      <c r="B928" s="86" t="s">
        <v>105</v>
      </c>
      <c r="F928" s="84"/>
      <c r="G928" s="119">
        <v>1000</v>
      </c>
      <c r="H928" s="20"/>
      <c r="I928" s="220">
        <v>34.799999999999997</v>
      </c>
      <c r="J928" s="220"/>
      <c r="K928" s="220"/>
      <c r="L928" s="118">
        <v>34.799999999999997</v>
      </c>
      <c r="M928" s="108"/>
      <c r="N928" s="20"/>
      <c r="O928" s="20">
        <f t="shared" si="279"/>
        <v>503.23999999999995</v>
      </c>
      <c r="P928" s="20"/>
      <c r="Q928" s="20"/>
      <c r="R928" s="20">
        <f t="shared" si="280"/>
        <v>538.2399999999999</v>
      </c>
      <c r="S928" s="108"/>
      <c r="T928" s="152">
        <f t="shared" si="281"/>
        <v>0.53823999999999994</v>
      </c>
      <c r="U928" s="120">
        <f t="shared" si="282"/>
        <v>503.23999999999995</v>
      </c>
      <c r="V928" s="120">
        <f t="shared" si="283"/>
        <v>0</v>
      </c>
      <c r="W928" s="121">
        <f t="shared" si="284"/>
        <v>538.2399999999999</v>
      </c>
      <c r="X928" s="121">
        <f t="shared" si="285"/>
        <v>0</v>
      </c>
      <c r="Y928" s="206">
        <f t="shared" si="286"/>
        <v>0.53823999999999994</v>
      </c>
      <c r="Z928" s="206">
        <f t="shared" si="287"/>
        <v>0</v>
      </c>
    </row>
    <row r="929" spans="1:26" ht="15.75" thickBot="1">
      <c r="B929" s="88" t="s">
        <v>106</v>
      </c>
      <c r="C929" s="83"/>
      <c r="D929" s="83"/>
      <c r="E929" s="83"/>
      <c r="F929" s="87"/>
      <c r="G929" s="119">
        <v>10000</v>
      </c>
      <c r="H929" s="20"/>
      <c r="I929" s="220">
        <v>0</v>
      </c>
      <c r="J929" s="220"/>
      <c r="K929" s="220"/>
      <c r="L929" s="217">
        <v>0</v>
      </c>
      <c r="M929" s="20"/>
      <c r="N929" s="20"/>
      <c r="O929" s="20">
        <f t="shared" si="279"/>
        <v>10000</v>
      </c>
      <c r="P929" s="20"/>
      <c r="Q929" s="20"/>
      <c r="R929" s="20">
        <f t="shared" si="280"/>
        <v>4000</v>
      </c>
      <c r="S929" s="20"/>
      <c r="T929" s="152">
        <f t="shared" si="281"/>
        <v>0.4</v>
      </c>
      <c r="U929" s="120">
        <f t="shared" si="282"/>
        <v>10000</v>
      </c>
      <c r="V929" s="120">
        <f t="shared" si="283"/>
        <v>0</v>
      </c>
      <c r="W929" s="121">
        <f t="shared" si="284"/>
        <v>4000</v>
      </c>
      <c r="X929" s="121">
        <f t="shared" si="285"/>
        <v>0</v>
      </c>
      <c r="Y929" s="206">
        <f t="shared" si="286"/>
        <v>0.4</v>
      </c>
      <c r="Z929" s="206">
        <f t="shared" si="287"/>
        <v>0</v>
      </c>
    </row>
    <row r="930" spans="1:26" s="157" customFormat="1" ht="15.75" thickBot="1">
      <c r="B930" s="287" t="s">
        <v>51</v>
      </c>
      <c r="C930" s="288"/>
      <c r="D930" s="288"/>
      <c r="E930" s="288"/>
      <c r="F930" s="288"/>
      <c r="G930" s="95"/>
      <c r="H930" s="95"/>
      <c r="I930" s="95"/>
      <c r="J930" s="95"/>
      <c r="K930" s="95"/>
      <c r="L930" s="95"/>
      <c r="M930" s="95"/>
      <c r="N930" s="95"/>
      <c r="O930" s="95"/>
      <c r="P930" s="95"/>
      <c r="Q930" s="95"/>
      <c r="R930" s="95"/>
      <c r="S930" s="144"/>
      <c r="T930" s="158"/>
    </row>
    <row r="931" spans="1:26">
      <c r="B931" s="289"/>
      <c r="C931" s="290"/>
      <c r="D931" s="290"/>
      <c r="E931" s="290"/>
      <c r="F931" s="291"/>
      <c r="G931" s="93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152"/>
    </row>
    <row r="932" spans="1:26" ht="15.75" thickBot="1">
      <c r="B932" s="289"/>
      <c r="C932" s="290"/>
      <c r="D932" s="290"/>
      <c r="E932" s="290"/>
      <c r="F932" s="291"/>
      <c r="G932" s="93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152"/>
    </row>
    <row r="933" spans="1:26" ht="15.75" thickBot="1">
      <c r="A933" s="18"/>
      <c r="B933" s="133" t="s">
        <v>89</v>
      </c>
      <c r="C933" s="132"/>
      <c r="D933" s="132"/>
      <c r="E933" s="132"/>
      <c r="F933" s="132"/>
      <c r="G933" s="161">
        <f>SUM(G934:G936)</f>
        <v>287129</v>
      </c>
      <c r="H933" s="162"/>
      <c r="I933" s="163">
        <f>SUM(I934:I936)</f>
        <v>21412.47</v>
      </c>
      <c r="J933" s="164"/>
      <c r="K933" s="164"/>
      <c r="L933" s="163">
        <f>SUM(L934:L936)</f>
        <v>46161.58</v>
      </c>
      <c r="M933" s="164"/>
      <c r="N933" s="164"/>
      <c r="O933" s="163">
        <f>SUM(O934:O936)</f>
        <v>228830</v>
      </c>
      <c r="P933" s="164"/>
      <c r="Q933" s="164"/>
      <c r="R933" s="163">
        <f>SUM(R934:R936)</f>
        <v>208545.01999999996</v>
      </c>
      <c r="S933" s="165"/>
      <c r="T933" s="160"/>
    </row>
    <row r="934" spans="1:26" ht="15" customHeight="1">
      <c r="B934" s="86" t="s">
        <v>90</v>
      </c>
      <c r="F934" s="84"/>
      <c r="G934" s="119">
        <v>233196</v>
      </c>
      <c r="H934" s="20"/>
      <c r="I934" s="20">
        <v>19433</v>
      </c>
      <c r="J934" s="20"/>
      <c r="K934" s="20"/>
      <c r="L934" s="118">
        <v>11661.58</v>
      </c>
      <c r="M934" s="108"/>
      <c r="N934" s="20"/>
      <c r="O934" s="20">
        <f t="shared" ref="O934:O936" si="288">+I934+O836</f>
        <v>194330</v>
      </c>
      <c r="P934" s="20"/>
      <c r="Q934" s="20"/>
      <c r="R934" s="20">
        <f t="shared" ref="R934:R936" si="289">+L934+R836</f>
        <v>174045.01999999996</v>
      </c>
      <c r="S934" s="20"/>
      <c r="T934" s="152">
        <f t="shared" ref="T934:T936" si="290">+R934/G934</f>
        <v>0.74634650680114567</v>
      </c>
      <c r="U934" s="120">
        <f t="shared" ref="U934:U936" si="291">+I934+O836</f>
        <v>194330</v>
      </c>
      <c r="V934" s="120">
        <f t="shared" ref="V934:V936" si="292">+O934-U934</f>
        <v>0</v>
      </c>
      <c r="W934" s="121">
        <f t="shared" ref="W934:W936" si="293">+L934+R836</f>
        <v>174045.01999999996</v>
      </c>
      <c r="X934" s="121">
        <f t="shared" ref="X934:X936" si="294">+R934-W934</f>
        <v>0</v>
      </c>
      <c r="Y934" s="206">
        <f t="shared" ref="Y934:Y936" si="295">+W934/G934</f>
        <v>0.74634650680114567</v>
      </c>
      <c r="Z934" s="206">
        <f t="shared" ref="Z934:Z936" si="296">+T934-Y934</f>
        <v>0</v>
      </c>
    </row>
    <row r="935" spans="1:26">
      <c r="B935" s="86" t="s">
        <v>91</v>
      </c>
      <c r="F935" s="84"/>
      <c r="G935" s="119">
        <v>19433</v>
      </c>
      <c r="H935" s="20"/>
      <c r="I935" s="20"/>
      <c r="J935" s="20">
        <v>1979.47</v>
      </c>
      <c r="K935" s="20"/>
      <c r="L935" s="119"/>
      <c r="M935" s="108"/>
      <c r="N935" s="20"/>
      <c r="O935" s="20">
        <f t="shared" si="288"/>
        <v>0</v>
      </c>
      <c r="P935" s="20"/>
      <c r="Q935" s="20"/>
      <c r="R935" s="20">
        <f t="shared" si="289"/>
        <v>0</v>
      </c>
      <c r="S935" s="20"/>
      <c r="T935" s="152">
        <f t="shared" si="290"/>
        <v>0</v>
      </c>
      <c r="U935" s="120">
        <f t="shared" si="291"/>
        <v>0</v>
      </c>
      <c r="V935" s="120">
        <f t="shared" si="292"/>
        <v>0</v>
      </c>
      <c r="W935" s="121">
        <f t="shared" si="293"/>
        <v>0</v>
      </c>
      <c r="X935" s="121">
        <f t="shared" si="294"/>
        <v>0</v>
      </c>
      <c r="Y935" s="206">
        <f t="shared" si="295"/>
        <v>0</v>
      </c>
      <c r="Z935" s="206">
        <f t="shared" si="296"/>
        <v>0</v>
      </c>
    </row>
    <row r="936" spans="1:26" ht="15.75" thickBot="1">
      <c r="B936" s="86" t="s">
        <v>92</v>
      </c>
      <c r="F936" s="84"/>
      <c r="G936" s="119">
        <v>34500</v>
      </c>
      <c r="H936" s="20"/>
      <c r="I936" s="202">
        <v>1979.47</v>
      </c>
      <c r="J936" s="20">
        <f>+I936-10</f>
        <v>1969.47</v>
      </c>
      <c r="K936" s="20"/>
      <c r="L936" s="143">
        <v>34500</v>
      </c>
      <c r="M936" s="108"/>
      <c r="N936" s="20"/>
      <c r="O936" s="20">
        <f t="shared" si="288"/>
        <v>34500</v>
      </c>
      <c r="P936" s="20"/>
      <c r="Q936" s="20"/>
      <c r="R936" s="20">
        <f t="shared" si="289"/>
        <v>34500</v>
      </c>
      <c r="S936" s="20"/>
      <c r="T936" s="152">
        <f t="shared" si="290"/>
        <v>1</v>
      </c>
      <c r="U936" s="120">
        <f t="shared" si="291"/>
        <v>34500</v>
      </c>
      <c r="V936" s="120">
        <f t="shared" si="292"/>
        <v>0</v>
      </c>
      <c r="W936" s="121">
        <f t="shared" si="293"/>
        <v>34500</v>
      </c>
      <c r="X936" s="121">
        <f t="shared" si="294"/>
        <v>0</v>
      </c>
      <c r="Y936" s="206">
        <f t="shared" si="295"/>
        <v>1</v>
      </c>
      <c r="Z936" s="206">
        <f t="shared" si="296"/>
        <v>0</v>
      </c>
    </row>
    <row r="937" spans="1:26" ht="15.75" thickBot="1">
      <c r="A937" s="18"/>
      <c r="B937" s="292" t="s">
        <v>22</v>
      </c>
      <c r="C937" s="293"/>
      <c r="D937" s="293"/>
      <c r="E937" s="293"/>
      <c r="F937" s="294"/>
      <c r="G937" s="147">
        <f>+G915+G933+G930</f>
        <v>560000</v>
      </c>
      <c r="H937" s="21"/>
      <c r="I937" s="21">
        <f>+I915+I930+I933</f>
        <v>36583</v>
      </c>
      <c r="J937" s="21"/>
      <c r="K937" s="21"/>
      <c r="L937" s="21">
        <f>+L915+L930+L933</f>
        <v>82196.38</v>
      </c>
      <c r="M937" s="21"/>
      <c r="N937" s="21"/>
      <c r="O937" s="21">
        <f>+O915+O930+O933</f>
        <v>477201</v>
      </c>
      <c r="P937" s="21"/>
      <c r="Q937" s="21"/>
      <c r="R937" s="21">
        <f>+R915+R930+R933</f>
        <v>424564.26999999996</v>
      </c>
      <c r="S937" s="22"/>
      <c r="T937" s="153"/>
      <c r="U937" s="25"/>
    </row>
    <row r="938" spans="1:26" ht="15.75" customHeight="1" thickBot="1">
      <c r="C938" s="110"/>
      <c r="R938" s="121"/>
    </row>
    <row r="939" spans="1:26" ht="15.75" thickBot="1">
      <c r="A939" s="18"/>
      <c r="B939" s="295" t="s">
        <v>31</v>
      </c>
      <c r="C939" s="296"/>
      <c r="D939" s="296"/>
      <c r="E939" s="296"/>
      <c r="F939" s="296"/>
      <c r="G939" s="296"/>
      <c r="H939" s="296"/>
      <c r="I939" s="296"/>
      <c r="J939" s="296"/>
      <c r="K939" s="296"/>
      <c r="L939" s="296"/>
      <c r="M939" s="296"/>
      <c r="N939" s="296"/>
      <c r="O939" s="296"/>
      <c r="P939" s="296"/>
      <c r="Q939" s="296"/>
      <c r="R939" s="296"/>
      <c r="S939" s="296"/>
      <c r="T939" s="297"/>
    </row>
    <row r="940" spans="1:26" ht="15.75" thickBot="1">
      <c r="A940" s="18"/>
      <c r="B940" s="298"/>
      <c r="C940" s="299"/>
      <c r="D940" s="301" t="s">
        <v>16</v>
      </c>
      <c r="E940" s="302"/>
      <c r="F940" s="302"/>
      <c r="G940" s="302"/>
      <c r="H940" s="303"/>
      <c r="I940" s="301" t="s">
        <v>32</v>
      </c>
      <c r="J940" s="302"/>
      <c r="K940" s="302"/>
      <c r="L940" s="302"/>
      <c r="M940" s="302"/>
      <c r="N940" s="303"/>
      <c r="O940" s="301" t="s">
        <v>18</v>
      </c>
      <c r="P940" s="302"/>
      <c r="Q940" s="302"/>
      <c r="R940" s="302"/>
      <c r="S940" s="302"/>
      <c r="T940" s="26"/>
    </row>
    <row r="941" spans="1:26" ht="15.75" thickBot="1">
      <c r="B941" s="258"/>
      <c r="C941" s="300"/>
      <c r="D941" s="304" t="s">
        <v>27</v>
      </c>
      <c r="E941" s="305"/>
      <c r="F941" s="305" t="s">
        <v>28</v>
      </c>
      <c r="G941" s="305"/>
      <c r="H941" s="188"/>
      <c r="I941" s="304" t="s">
        <v>27</v>
      </c>
      <c r="J941" s="305"/>
      <c r="K941" s="305" t="s">
        <v>28</v>
      </c>
      <c r="L941" s="305"/>
      <c r="M941" s="306" t="s">
        <v>29</v>
      </c>
      <c r="N941" s="307"/>
      <c r="O941" s="304" t="s">
        <v>27</v>
      </c>
      <c r="P941" s="305"/>
      <c r="Q941" s="305" t="s">
        <v>28</v>
      </c>
      <c r="R941" s="305"/>
      <c r="S941" s="306" t="s">
        <v>29</v>
      </c>
      <c r="T941" s="307"/>
    </row>
    <row r="942" spans="1:26">
      <c r="B942" s="273" t="s">
        <v>33</v>
      </c>
      <c r="C942" s="274"/>
      <c r="D942" s="275"/>
      <c r="E942" s="276"/>
      <c r="F942" s="277">
        <f>+G915</f>
        <v>272871</v>
      </c>
      <c r="G942" s="277"/>
      <c r="H942" s="184"/>
      <c r="I942" s="275"/>
      <c r="J942" s="276"/>
      <c r="K942" s="276">
        <f>+L915</f>
        <v>36034.800000000003</v>
      </c>
      <c r="L942" s="276"/>
      <c r="M942" s="276"/>
      <c r="N942" s="278"/>
      <c r="O942" s="275"/>
      <c r="P942" s="276"/>
      <c r="Q942" s="279">
        <f>+R915</f>
        <v>216019.25</v>
      </c>
      <c r="R942" s="279"/>
      <c r="S942" s="276"/>
      <c r="T942" s="278"/>
    </row>
    <row r="943" spans="1:26" ht="15" customHeight="1" thickBot="1">
      <c r="B943" s="280" t="s">
        <v>34</v>
      </c>
      <c r="C943" s="281"/>
      <c r="D943" s="239"/>
      <c r="E943" s="237"/>
      <c r="F943" s="237">
        <f>+G933</f>
        <v>287129</v>
      </c>
      <c r="G943" s="237"/>
      <c r="H943" s="185"/>
      <c r="I943" s="239"/>
      <c r="J943" s="237"/>
      <c r="K943" s="237">
        <f>+L933</f>
        <v>46161.58</v>
      </c>
      <c r="L943" s="237"/>
      <c r="M943" s="237"/>
      <c r="N943" s="238"/>
      <c r="O943" s="239"/>
      <c r="P943" s="237"/>
      <c r="Q943" s="237">
        <f>+R933</f>
        <v>208545.01999999996</v>
      </c>
      <c r="R943" s="237"/>
      <c r="S943" s="237"/>
      <c r="T943" s="238"/>
    </row>
    <row r="944" spans="1:26" ht="15.75" customHeight="1" thickBot="1">
      <c r="B944" s="27" t="s">
        <v>22</v>
      </c>
      <c r="C944" s="28"/>
      <c r="D944" s="240"/>
      <c r="E944" s="241"/>
      <c r="F944" s="242">
        <f>SUM(F942:G943)</f>
        <v>560000</v>
      </c>
      <c r="G944" s="242"/>
      <c r="H944" s="189"/>
      <c r="I944" s="240"/>
      <c r="J944" s="241"/>
      <c r="K944" s="241">
        <f>SUM(K942:L943)</f>
        <v>82196.38</v>
      </c>
      <c r="L944" s="241"/>
      <c r="M944" s="241"/>
      <c r="N944" s="243"/>
      <c r="O944" s="240"/>
      <c r="P944" s="241"/>
      <c r="Q944" s="242">
        <f>SUM(Q942:R943)</f>
        <v>424564.26999999996</v>
      </c>
      <c r="R944" s="242"/>
      <c r="S944" s="241"/>
      <c r="T944" s="243"/>
    </row>
    <row r="945" spans="2:20">
      <c r="B945" s="98"/>
      <c r="C945" s="98"/>
      <c r="D945" s="98"/>
      <c r="E945" s="98"/>
    </row>
    <row r="946" spans="2:20" ht="15.75" thickBot="1">
      <c r="B946" s="98"/>
      <c r="C946" s="98"/>
      <c r="D946" s="98"/>
      <c r="E946" s="98"/>
    </row>
    <row r="947" spans="2:20" ht="15.75" thickBot="1">
      <c r="B947" s="256" t="s">
        <v>35</v>
      </c>
      <c r="C947" s="257"/>
      <c r="D947" s="257"/>
      <c r="E947" s="258"/>
      <c r="F947" s="252"/>
      <c r="G947" s="252"/>
      <c r="H947" s="252"/>
      <c r="I947" s="252"/>
      <c r="J947" s="252"/>
      <c r="K947" s="252"/>
      <c r="L947" s="252"/>
      <c r="M947" s="252"/>
      <c r="N947" s="252"/>
      <c r="O947" s="252"/>
      <c r="P947" s="252"/>
      <c r="Q947" s="252"/>
      <c r="R947" s="252"/>
      <c r="S947" s="252"/>
      <c r="T947" s="252"/>
    </row>
    <row r="948" spans="2:20">
      <c r="B948" s="407" t="s">
        <v>117</v>
      </c>
      <c r="C948" s="408"/>
      <c r="D948" s="408"/>
      <c r="E948" s="408"/>
      <c r="F948" s="408"/>
      <c r="G948" s="408"/>
      <c r="H948" s="408"/>
      <c r="I948" s="408"/>
      <c r="J948" s="408"/>
      <c r="K948" s="408"/>
      <c r="L948" s="408"/>
      <c r="M948" s="408"/>
      <c r="N948" s="408"/>
      <c r="O948" s="408"/>
      <c r="P948" s="408"/>
      <c r="Q948" s="408"/>
      <c r="R948" s="408"/>
      <c r="S948" s="408"/>
      <c r="T948" s="409"/>
    </row>
    <row r="949" spans="2:20">
      <c r="B949" s="410"/>
      <c r="C949" s="411"/>
      <c r="D949" s="411"/>
      <c r="E949" s="411"/>
      <c r="F949" s="411"/>
      <c r="G949" s="411"/>
      <c r="H949" s="411"/>
      <c r="I949" s="411"/>
      <c r="J949" s="411"/>
      <c r="K949" s="411"/>
      <c r="L949" s="411"/>
      <c r="M949" s="411"/>
      <c r="N949" s="411"/>
      <c r="O949" s="411"/>
      <c r="P949" s="411"/>
      <c r="Q949" s="411"/>
      <c r="R949" s="411"/>
      <c r="S949" s="411"/>
      <c r="T949" s="412"/>
    </row>
    <row r="950" spans="2:20">
      <c r="B950" s="410"/>
      <c r="C950" s="411"/>
      <c r="D950" s="411"/>
      <c r="E950" s="411"/>
      <c r="F950" s="411"/>
      <c r="G950" s="411"/>
      <c r="H950" s="411"/>
      <c r="I950" s="411"/>
      <c r="J950" s="411"/>
      <c r="K950" s="411"/>
      <c r="L950" s="411"/>
      <c r="M950" s="411"/>
      <c r="N950" s="411"/>
      <c r="O950" s="411"/>
      <c r="P950" s="411"/>
      <c r="Q950" s="411"/>
      <c r="R950" s="411"/>
      <c r="S950" s="411"/>
      <c r="T950" s="412"/>
    </row>
    <row r="951" spans="2:20">
      <c r="B951" s="410"/>
      <c r="C951" s="411"/>
      <c r="D951" s="411"/>
      <c r="E951" s="411"/>
      <c r="F951" s="411"/>
      <c r="G951" s="411"/>
      <c r="H951" s="411"/>
      <c r="I951" s="411"/>
      <c r="J951" s="411"/>
      <c r="K951" s="411"/>
      <c r="L951" s="411"/>
      <c r="M951" s="411"/>
      <c r="N951" s="411"/>
      <c r="O951" s="411"/>
      <c r="P951" s="411"/>
      <c r="Q951" s="411"/>
      <c r="R951" s="411"/>
      <c r="S951" s="411"/>
      <c r="T951" s="412"/>
    </row>
    <row r="952" spans="2:20">
      <c r="B952" s="410"/>
      <c r="C952" s="411"/>
      <c r="D952" s="411"/>
      <c r="E952" s="411"/>
      <c r="F952" s="411"/>
      <c r="G952" s="411"/>
      <c r="H952" s="411"/>
      <c r="I952" s="411"/>
      <c r="J952" s="411"/>
      <c r="K952" s="411"/>
      <c r="L952" s="411"/>
      <c r="M952" s="411"/>
      <c r="N952" s="411"/>
      <c r="O952" s="411"/>
      <c r="P952" s="411"/>
      <c r="Q952" s="411"/>
      <c r="R952" s="411"/>
      <c r="S952" s="411"/>
      <c r="T952" s="412"/>
    </row>
    <row r="953" spans="2:20">
      <c r="B953" s="410"/>
      <c r="C953" s="411"/>
      <c r="D953" s="411"/>
      <c r="E953" s="411"/>
      <c r="F953" s="411"/>
      <c r="G953" s="411"/>
      <c r="H953" s="411"/>
      <c r="I953" s="411"/>
      <c r="J953" s="411"/>
      <c r="K953" s="411"/>
      <c r="L953" s="411"/>
      <c r="M953" s="411"/>
      <c r="N953" s="411"/>
      <c r="O953" s="411"/>
      <c r="P953" s="411"/>
      <c r="Q953" s="411"/>
      <c r="R953" s="411"/>
      <c r="S953" s="411"/>
      <c r="T953" s="412"/>
    </row>
    <row r="954" spans="2:20" ht="15.75" thickBot="1">
      <c r="B954" s="413"/>
      <c r="C954" s="414"/>
      <c r="D954" s="414"/>
      <c r="E954" s="414"/>
      <c r="F954" s="414"/>
      <c r="G954" s="414"/>
      <c r="H954" s="414"/>
      <c r="I954" s="414"/>
      <c r="J954" s="414"/>
      <c r="K954" s="414"/>
      <c r="L954" s="414"/>
      <c r="M954" s="414"/>
      <c r="N954" s="414"/>
      <c r="O954" s="414"/>
      <c r="P954" s="414"/>
      <c r="Q954" s="414"/>
      <c r="R954" s="414"/>
      <c r="S954" s="414"/>
      <c r="T954" s="415"/>
    </row>
    <row r="955" spans="2:20">
      <c r="B955" s="18"/>
    </row>
    <row r="956" spans="2:20">
      <c r="B956" s="32"/>
      <c r="C956" s="32"/>
      <c r="D956" s="32"/>
      <c r="E956" s="32"/>
      <c r="F956" s="32"/>
      <c r="H956" s="32"/>
      <c r="I956" s="248" t="s">
        <v>36</v>
      </c>
      <c r="J956" s="248"/>
      <c r="K956" s="248"/>
      <c r="L956" s="248"/>
      <c r="M956" s="248"/>
      <c r="N956" s="248"/>
      <c r="Q956" s="248" t="s">
        <v>37</v>
      </c>
      <c r="R956" s="248"/>
      <c r="S956" s="248"/>
      <c r="T956" s="248"/>
    </row>
    <row r="957" spans="2:20">
      <c r="B957" s="268" t="s">
        <v>38</v>
      </c>
      <c r="C957" s="268"/>
      <c r="D957" s="268"/>
      <c r="E957" s="268"/>
      <c r="F957" s="268"/>
      <c r="G957" s="268"/>
      <c r="H957" s="33"/>
      <c r="I957" s="269"/>
      <c r="J957" s="269"/>
      <c r="K957" s="269"/>
      <c r="L957" s="269"/>
      <c r="M957" s="269"/>
      <c r="N957" s="269"/>
      <c r="O957" s="33"/>
      <c r="P957" s="33"/>
      <c r="Q957" s="271" t="s">
        <v>1</v>
      </c>
      <c r="R957" s="271"/>
      <c r="S957" s="271"/>
      <c r="T957" s="271"/>
    </row>
    <row r="958" spans="2:20">
      <c r="B958" s="268"/>
      <c r="C958" s="268"/>
      <c r="D958" s="268"/>
      <c r="E958" s="268"/>
      <c r="F958" s="268"/>
      <c r="G958" s="268"/>
      <c r="H958" s="104"/>
      <c r="I958" s="269"/>
      <c r="J958" s="269"/>
      <c r="K958" s="269"/>
      <c r="L958" s="269"/>
      <c r="M958" s="269"/>
      <c r="N958" s="269"/>
      <c r="O958" s="104"/>
      <c r="P958" s="104"/>
      <c r="Q958" s="271"/>
      <c r="R958" s="271"/>
      <c r="S958" s="271"/>
      <c r="T958" s="271"/>
    </row>
    <row r="959" spans="2:20" ht="15.75" customHeight="1">
      <c r="B959" s="268"/>
      <c r="C959" s="268"/>
      <c r="D959" s="268"/>
      <c r="E959" s="268"/>
      <c r="F959" s="268"/>
      <c r="G959" s="268"/>
      <c r="H959" s="104"/>
      <c r="I959" s="269"/>
      <c r="J959" s="269"/>
      <c r="K959" s="269"/>
      <c r="L959" s="269"/>
      <c r="M959" s="269"/>
      <c r="N959" s="269"/>
      <c r="O959" s="104"/>
      <c r="P959" s="104"/>
      <c r="Q959" s="271"/>
      <c r="R959" s="271"/>
      <c r="S959" s="271"/>
      <c r="T959" s="271"/>
    </row>
    <row r="960" spans="2:20" ht="15.75" customHeight="1">
      <c r="B960" s="268"/>
      <c r="C960" s="268"/>
      <c r="D960" s="268"/>
      <c r="E960" s="268"/>
      <c r="F960" s="268"/>
      <c r="G960" s="268"/>
      <c r="H960" s="104"/>
      <c r="I960" s="269"/>
      <c r="J960" s="269"/>
      <c r="K960" s="269"/>
      <c r="L960" s="269"/>
      <c r="M960" s="269"/>
      <c r="N960" s="269"/>
      <c r="O960" s="104"/>
      <c r="P960" s="104"/>
      <c r="Q960" s="271"/>
      <c r="R960" s="271"/>
      <c r="S960" s="271"/>
      <c r="T960" s="271"/>
    </row>
    <row r="961" spans="1:20" ht="15.75" thickBot="1">
      <c r="B961" s="272"/>
      <c r="C961" s="272"/>
      <c r="D961" s="272"/>
      <c r="E961" s="272"/>
      <c r="F961" s="272"/>
      <c r="G961" s="272"/>
      <c r="I961" s="270"/>
      <c r="J961" s="270"/>
      <c r="K961" s="270"/>
      <c r="L961" s="270"/>
      <c r="M961" s="270"/>
      <c r="N961" s="270"/>
      <c r="Q961" s="252"/>
      <c r="R961" s="252"/>
      <c r="S961" s="252"/>
      <c r="T961" s="252"/>
    </row>
    <row r="962" spans="1:20">
      <c r="B962" s="244" t="s">
        <v>66</v>
      </c>
      <c r="C962" s="244"/>
      <c r="D962" s="244"/>
      <c r="E962" s="244"/>
      <c r="F962" s="244"/>
      <c r="G962" s="244"/>
      <c r="I962" s="244" t="s">
        <v>56</v>
      </c>
      <c r="J962" s="244"/>
      <c r="K962" s="244"/>
      <c r="L962" s="244"/>
      <c r="M962" s="244"/>
      <c r="N962" s="244"/>
      <c r="Q962" s="245" t="s">
        <v>115</v>
      </c>
      <c r="R962" s="245"/>
      <c r="S962" s="245"/>
      <c r="T962" s="245"/>
    </row>
    <row r="963" spans="1:20">
      <c r="B963" s="246" t="s">
        <v>57</v>
      </c>
      <c r="C963" s="246"/>
      <c r="D963" s="246"/>
      <c r="E963" s="246"/>
      <c r="F963" s="246"/>
      <c r="G963" s="246"/>
      <c r="I963" s="247" t="s">
        <v>58</v>
      </c>
      <c r="J963" s="247"/>
      <c r="K963" s="247"/>
      <c r="L963" s="247"/>
      <c r="M963" s="247"/>
      <c r="N963" s="247"/>
      <c r="O963" s="81"/>
      <c r="P963" s="81"/>
      <c r="Q963" s="247" t="s">
        <v>59</v>
      </c>
      <c r="R963" s="247"/>
      <c r="S963" s="247"/>
      <c r="T963" s="247"/>
    </row>
    <row r="965" spans="1:20">
      <c r="I965" s="248" t="s">
        <v>40</v>
      </c>
      <c r="J965" s="248"/>
      <c r="K965" s="248"/>
      <c r="L965" s="248"/>
      <c r="M965" s="248"/>
      <c r="N965" s="248"/>
    </row>
    <row r="966" spans="1:20">
      <c r="B966" s="249" t="s">
        <v>120</v>
      </c>
      <c r="C966" s="250"/>
      <c r="D966" s="250"/>
      <c r="E966" s="250"/>
      <c r="F966" s="250"/>
      <c r="G966" s="250"/>
      <c r="I966" s="251" t="s">
        <v>39</v>
      </c>
      <c r="J966" s="251"/>
      <c r="K966" s="251"/>
      <c r="L966" s="251"/>
      <c r="M966" s="251"/>
      <c r="N966" s="251"/>
      <c r="Q966" s="251" t="s">
        <v>41</v>
      </c>
      <c r="R966" s="251"/>
      <c r="S966" s="251"/>
      <c r="T966" s="251"/>
    </row>
    <row r="967" spans="1:20">
      <c r="B967" s="246"/>
      <c r="C967" s="246"/>
      <c r="D967" s="246"/>
      <c r="E967" s="246"/>
      <c r="F967" s="246"/>
      <c r="G967" s="246"/>
      <c r="I967" s="251"/>
      <c r="J967" s="251"/>
      <c r="K967" s="251"/>
      <c r="L967" s="251"/>
      <c r="M967" s="251"/>
      <c r="N967" s="251"/>
      <c r="Q967" s="246"/>
      <c r="R967" s="246"/>
      <c r="S967" s="246"/>
      <c r="T967" s="246"/>
    </row>
    <row r="968" spans="1:20">
      <c r="B968" s="246"/>
      <c r="C968" s="246"/>
      <c r="D968" s="246"/>
      <c r="E968" s="246"/>
      <c r="F968" s="246"/>
      <c r="G968" s="246"/>
      <c r="I968" s="251"/>
      <c r="J968" s="251"/>
      <c r="K968" s="251"/>
      <c r="L968" s="251"/>
      <c r="M968" s="251"/>
      <c r="N968" s="251"/>
      <c r="Q968" s="246"/>
      <c r="R968" s="246"/>
      <c r="S968" s="246"/>
      <c r="T968" s="246"/>
    </row>
    <row r="969" spans="1:20" ht="15.75" customHeight="1">
      <c r="B969" s="246"/>
      <c r="C969" s="246"/>
      <c r="D969" s="246"/>
      <c r="E969" s="246"/>
      <c r="F969" s="246"/>
      <c r="G969" s="246"/>
      <c r="I969" s="251"/>
      <c r="J969" s="251"/>
      <c r="K969" s="251"/>
      <c r="L969" s="251"/>
      <c r="M969" s="251"/>
      <c r="N969" s="251"/>
      <c r="Q969" s="246"/>
      <c r="R969" s="246"/>
      <c r="S969" s="246"/>
      <c r="T969" s="246"/>
    </row>
    <row r="970" spans="1:20" ht="15.75" thickBot="1">
      <c r="B970" s="252"/>
      <c r="C970" s="252"/>
      <c r="D970" s="252"/>
      <c r="E970" s="252"/>
      <c r="F970" s="252"/>
      <c r="G970" s="252"/>
      <c r="H970" s="34"/>
      <c r="I970" s="253"/>
      <c r="J970" s="253"/>
      <c r="K970" s="253"/>
      <c r="L970" s="253"/>
      <c r="M970" s="253"/>
      <c r="N970" s="253"/>
      <c r="O970" s="34"/>
      <c r="P970" s="34"/>
      <c r="Q970" s="252"/>
      <c r="R970" s="252"/>
      <c r="S970" s="252"/>
      <c r="T970" s="252"/>
    </row>
    <row r="971" spans="1:20">
      <c r="B971" s="244" t="s">
        <v>60</v>
      </c>
      <c r="C971" s="244"/>
      <c r="D971" s="244"/>
      <c r="E971" s="244"/>
      <c r="F971" s="244"/>
      <c r="G971" s="244"/>
      <c r="H971" s="82"/>
      <c r="I971" s="244" t="s">
        <v>61</v>
      </c>
      <c r="J971" s="244"/>
      <c r="K971" s="244"/>
      <c r="L971" s="244"/>
      <c r="M971" s="244"/>
      <c r="N971" s="244"/>
      <c r="O971" s="34"/>
      <c r="P971" s="34"/>
      <c r="Q971" s="244" t="s">
        <v>62</v>
      </c>
      <c r="R971" s="244"/>
      <c r="S971" s="244"/>
      <c r="T971" s="244"/>
    </row>
    <row r="972" spans="1:20" ht="35.25" customHeight="1">
      <c r="A972" s="134"/>
      <c r="B972" s="254" t="s">
        <v>63</v>
      </c>
      <c r="C972" s="254"/>
      <c r="D972" s="254"/>
      <c r="E972" s="254"/>
      <c r="F972" s="254"/>
      <c r="G972" s="254"/>
      <c r="I972" s="255" t="s">
        <v>64</v>
      </c>
      <c r="J972" s="255"/>
      <c r="K972" s="255"/>
      <c r="L972" s="255"/>
      <c r="M972" s="255"/>
      <c r="N972" s="255"/>
      <c r="Q972" s="255" t="s">
        <v>65</v>
      </c>
      <c r="R972" s="255"/>
      <c r="S972" s="255"/>
      <c r="T972" s="255"/>
    </row>
    <row r="973" spans="1:20" ht="37.5" customHeight="1"/>
    <row r="983" spans="1:20" ht="25.5">
      <c r="A983" s="385" t="s">
        <v>0</v>
      </c>
      <c r="B983" s="385"/>
      <c r="C983" s="385"/>
      <c r="D983" s="385"/>
      <c r="E983" s="385"/>
      <c r="F983" s="385"/>
      <c r="G983" s="385"/>
      <c r="H983" s="385"/>
      <c r="I983" s="385"/>
      <c r="J983" s="385"/>
      <c r="K983" s="385"/>
      <c r="L983" s="385"/>
      <c r="M983" s="385"/>
      <c r="N983" s="385"/>
      <c r="O983" s="385"/>
      <c r="P983" s="385"/>
      <c r="Q983" s="385"/>
      <c r="R983" s="385"/>
      <c r="S983" s="385"/>
    </row>
    <row r="987" spans="1:20" ht="15.75" thickBot="1"/>
    <row r="988" spans="1:20" ht="15.75" customHeight="1" thickBot="1">
      <c r="B988" s="386" t="s">
        <v>2</v>
      </c>
      <c r="C988" s="387"/>
      <c r="D988" s="387"/>
      <c r="E988" s="387"/>
      <c r="F988" s="388"/>
      <c r="G988" s="389" t="s">
        <v>138</v>
      </c>
      <c r="H988" s="390"/>
      <c r="I988" s="390"/>
      <c r="J988" s="390"/>
      <c r="K988" s="390"/>
      <c r="L988" s="390"/>
      <c r="M988" s="390"/>
      <c r="N988" s="390"/>
      <c r="O988" s="390"/>
      <c r="P988" s="390"/>
      <c r="Q988" s="390"/>
      <c r="R988" s="390"/>
      <c r="S988" s="390"/>
      <c r="T988" s="391"/>
    </row>
    <row r="989" spans="1:20" ht="15.75" thickBot="1">
      <c r="B989" s="392" t="s">
        <v>3</v>
      </c>
      <c r="C989" s="393"/>
      <c r="D989" s="393"/>
      <c r="E989" s="393"/>
      <c r="F989" s="394"/>
      <c r="G989" s="395" t="s">
        <v>67</v>
      </c>
      <c r="H989" s="390"/>
      <c r="I989" s="390"/>
      <c r="J989" s="390"/>
      <c r="K989" s="390"/>
      <c r="L989" s="390"/>
      <c r="M989" s="390"/>
      <c r="N989" s="390"/>
      <c r="O989" s="390"/>
      <c r="P989" s="390"/>
      <c r="Q989" s="390"/>
      <c r="R989" s="390"/>
      <c r="S989" s="390"/>
      <c r="T989" s="391"/>
    </row>
    <row r="990" spans="1:20" ht="15.75" thickBot="1">
      <c r="B990" s="392" t="s">
        <v>4</v>
      </c>
      <c r="C990" s="393"/>
      <c r="D990" s="393"/>
      <c r="E990" s="393"/>
      <c r="F990" s="394"/>
      <c r="G990" s="359" t="s">
        <v>42</v>
      </c>
      <c r="H990" s="360"/>
      <c r="I990" s="360"/>
      <c r="J990" s="360"/>
      <c r="K990" s="360"/>
      <c r="L990" s="360"/>
      <c r="M990" s="360"/>
      <c r="N990" s="360"/>
      <c r="O990" s="360"/>
      <c r="P990" s="360"/>
      <c r="Q990" s="360"/>
      <c r="R990" s="360"/>
      <c r="S990" s="360"/>
      <c r="T990" s="361"/>
    </row>
    <row r="991" spans="1:20" ht="15.75" thickBot="1">
      <c r="B991" s="292" t="s">
        <v>5</v>
      </c>
      <c r="C991" s="357"/>
      <c r="D991" s="357"/>
      <c r="E991" s="357"/>
      <c r="F991" s="358"/>
      <c r="G991" s="396" t="s">
        <v>83</v>
      </c>
      <c r="H991" s="397"/>
      <c r="I991" s="397"/>
      <c r="J991" s="397"/>
      <c r="K991" s="397"/>
      <c r="L991" s="397"/>
      <c r="M991" s="397"/>
      <c r="N991" s="397"/>
      <c r="O991" s="397"/>
      <c r="P991" s="397"/>
      <c r="Q991" s="397"/>
      <c r="R991" s="397"/>
      <c r="S991" s="397"/>
      <c r="T991" s="398"/>
    </row>
    <row r="992" spans="1:20" ht="15.75" thickBot="1">
      <c r="B992" s="399" t="s">
        <v>6</v>
      </c>
      <c r="C992" s="400"/>
      <c r="D992" s="400"/>
      <c r="E992" s="400"/>
      <c r="F992" s="401"/>
      <c r="G992" s="129" t="s">
        <v>7</v>
      </c>
      <c r="H992" s="402"/>
      <c r="I992" s="403"/>
      <c r="J992" s="403"/>
      <c r="K992" s="404"/>
      <c r="L992" s="171" t="s">
        <v>8</v>
      </c>
      <c r="M992" s="402">
        <v>560000</v>
      </c>
      <c r="N992" s="403"/>
      <c r="O992" s="403"/>
      <c r="P992" s="404"/>
      <c r="Q992" s="405" t="s">
        <v>9</v>
      </c>
      <c r="R992" s="405"/>
      <c r="S992" s="402"/>
      <c r="T992" s="404"/>
    </row>
    <row r="993" spans="2:26" ht="15.75" thickBot="1">
      <c r="B993" s="399" t="s">
        <v>10</v>
      </c>
      <c r="C993" s="400"/>
      <c r="D993" s="400"/>
      <c r="E993" s="400"/>
      <c r="F993" s="401"/>
      <c r="G993" s="171" t="s">
        <v>7</v>
      </c>
      <c r="H993" s="402"/>
      <c r="I993" s="403"/>
      <c r="J993" s="403"/>
      <c r="K993" s="404"/>
      <c r="L993" s="171" t="s">
        <v>8</v>
      </c>
      <c r="M993" s="402">
        <v>560000</v>
      </c>
      <c r="N993" s="403"/>
      <c r="O993" s="403"/>
      <c r="P993" s="404"/>
      <c r="Q993" s="405"/>
      <c r="R993" s="405"/>
      <c r="S993" s="405"/>
      <c r="T993" s="406"/>
    </row>
    <row r="994" spans="2:26" ht="15.75" thickBot="1">
      <c r="B994" s="351" t="s">
        <v>11</v>
      </c>
      <c r="C994" s="352"/>
      <c r="D994" s="352"/>
      <c r="E994" s="352"/>
      <c r="F994" s="353"/>
      <c r="G994" s="354" t="s">
        <v>116</v>
      </c>
      <c r="H994" s="355"/>
      <c r="I994" s="355"/>
      <c r="J994" s="355"/>
      <c r="K994" s="355"/>
      <c r="L994" s="355"/>
      <c r="M994" s="355"/>
      <c r="N994" s="355"/>
      <c r="O994" s="355"/>
      <c r="P994" s="355"/>
      <c r="Q994" s="355"/>
      <c r="R994" s="355"/>
      <c r="S994" s="355"/>
      <c r="T994" s="356"/>
    </row>
    <row r="995" spans="2:26" ht="15.75" thickBot="1">
      <c r="B995" s="292" t="s">
        <v>12</v>
      </c>
      <c r="C995" s="357"/>
      <c r="D995" s="357"/>
      <c r="E995" s="357"/>
      <c r="F995" s="358"/>
      <c r="G995" s="359" t="s">
        <v>80</v>
      </c>
      <c r="H995" s="360"/>
      <c r="I995" s="360"/>
      <c r="J995" s="360"/>
      <c r="K995" s="360"/>
      <c r="L995" s="360"/>
      <c r="M995" s="360"/>
      <c r="N995" s="360"/>
      <c r="O995" s="360"/>
      <c r="P995" s="360"/>
      <c r="Q995" s="360"/>
      <c r="R995" s="360"/>
      <c r="S995" s="360"/>
      <c r="T995" s="361"/>
    </row>
    <row r="996" spans="2:26" ht="15.75" thickBot="1">
      <c r="B996" s="362"/>
      <c r="C996" s="362"/>
      <c r="D996" s="362"/>
      <c r="E996" s="362"/>
      <c r="F996" s="362"/>
      <c r="G996" s="362"/>
      <c r="H996" s="362"/>
      <c r="I996" s="362"/>
      <c r="J996" s="362"/>
      <c r="K996" s="362"/>
      <c r="L996" s="362"/>
      <c r="M996" s="362"/>
      <c r="N996" s="362"/>
      <c r="O996" s="362"/>
      <c r="P996" s="362"/>
      <c r="Q996" s="362"/>
      <c r="R996" s="362"/>
      <c r="S996" s="362"/>
      <c r="T996" s="362"/>
    </row>
    <row r="997" spans="2:26" ht="16.5" thickBot="1">
      <c r="B997" s="328" t="s">
        <v>13</v>
      </c>
      <c r="C997" s="329"/>
      <c r="D997" s="330"/>
      <c r="E997" s="329" t="s">
        <v>14</v>
      </c>
      <c r="F997" s="330"/>
      <c r="G997" s="334" t="s">
        <v>15</v>
      </c>
      <c r="H997" s="335"/>
      <c r="I997" s="335"/>
      <c r="J997" s="335"/>
      <c r="K997" s="335"/>
      <c r="L997" s="335"/>
      <c r="M997" s="335"/>
      <c r="N997" s="335"/>
      <c r="O997" s="335"/>
      <c r="P997" s="335"/>
      <c r="Q997" s="335"/>
      <c r="R997" s="335"/>
      <c r="S997" s="335"/>
      <c r="T997" s="336"/>
    </row>
    <row r="998" spans="2:26" ht="15.75" thickBot="1">
      <c r="B998" s="331"/>
      <c r="C998" s="332"/>
      <c r="D998" s="333"/>
      <c r="E998" s="332"/>
      <c r="F998" s="333"/>
      <c r="G998" s="366" t="s">
        <v>16</v>
      </c>
      <c r="H998" s="301" t="s">
        <v>17</v>
      </c>
      <c r="I998" s="302"/>
      <c r="J998" s="302"/>
      <c r="K998" s="302"/>
      <c r="L998" s="302"/>
      <c r="M998" s="303"/>
      <c r="N998" s="369" t="s">
        <v>18</v>
      </c>
      <c r="O998" s="370"/>
      <c r="P998" s="370"/>
      <c r="Q998" s="370"/>
      <c r="R998" s="370"/>
      <c r="S998" s="370"/>
      <c r="T998" s="371"/>
    </row>
    <row r="999" spans="2:26" ht="15" customHeight="1">
      <c r="B999" s="331"/>
      <c r="C999" s="332"/>
      <c r="D999" s="333"/>
      <c r="E999" s="332"/>
      <c r="F999" s="333"/>
      <c r="G999" s="367"/>
      <c r="H999" s="366" t="s">
        <v>19</v>
      </c>
      <c r="I999" s="372"/>
      <c r="J999" s="372"/>
      <c r="K999" s="366" t="s">
        <v>20</v>
      </c>
      <c r="L999" s="372"/>
      <c r="M999" s="374"/>
      <c r="N999" s="376" t="s">
        <v>19</v>
      </c>
      <c r="O999" s="377"/>
      <c r="P999" s="377"/>
      <c r="Q999" s="366" t="s">
        <v>20</v>
      </c>
      <c r="R999" s="372"/>
      <c r="S999" s="372"/>
      <c r="T999" s="345" t="s">
        <v>21</v>
      </c>
      <c r="U999" s="229" t="s">
        <v>121</v>
      </c>
      <c r="V999" s="230"/>
      <c r="W999" s="229" t="s">
        <v>122</v>
      </c>
      <c r="X999" s="230"/>
      <c r="Y999" s="229" t="s">
        <v>123</v>
      </c>
      <c r="Z999" s="230"/>
    </row>
    <row r="1000" spans="2:26" ht="15.75" thickBot="1">
      <c r="B1000" s="363"/>
      <c r="C1000" s="364"/>
      <c r="D1000" s="365"/>
      <c r="E1000" s="332"/>
      <c r="F1000" s="333"/>
      <c r="G1000" s="368"/>
      <c r="H1000" s="368"/>
      <c r="I1000" s="373"/>
      <c r="J1000" s="373"/>
      <c r="K1000" s="368"/>
      <c r="L1000" s="373"/>
      <c r="M1000" s="375"/>
      <c r="N1000" s="368"/>
      <c r="O1000" s="373"/>
      <c r="P1000" s="373"/>
      <c r="Q1000" s="368"/>
      <c r="R1000" s="373"/>
      <c r="S1000" s="373"/>
      <c r="T1000" s="346"/>
      <c r="U1000" s="231"/>
      <c r="V1000" s="232"/>
      <c r="W1000" s="231"/>
      <c r="X1000" s="232"/>
      <c r="Y1000" s="231"/>
      <c r="Z1000" s="232"/>
    </row>
    <row r="1001" spans="2:26" ht="34.5" customHeight="1">
      <c r="B1001" s="378" t="s">
        <v>43</v>
      </c>
      <c r="C1001" s="379"/>
      <c r="D1001" s="380"/>
      <c r="E1001" s="381"/>
      <c r="F1001" s="382"/>
      <c r="G1001" s="140"/>
      <c r="H1001" s="381"/>
      <c r="I1001" s="383"/>
      <c r="J1001" s="383"/>
      <c r="K1001" s="383"/>
      <c r="L1001" s="383"/>
      <c r="M1001" s="383"/>
      <c r="N1001" s="384"/>
      <c r="O1001" s="383"/>
      <c r="P1001" s="383"/>
      <c r="Q1001" s="383"/>
      <c r="R1001" s="383"/>
      <c r="S1001" s="383"/>
      <c r="T1001" s="150"/>
      <c r="U1001" s="204"/>
      <c r="V1001" s="204"/>
      <c r="W1001" s="204"/>
      <c r="X1001" s="204"/>
      <c r="Y1001" s="204"/>
      <c r="Z1001" s="204"/>
    </row>
    <row r="1002" spans="2:26">
      <c r="B1002" s="319" t="s">
        <v>44</v>
      </c>
      <c r="C1002" s="320"/>
      <c r="D1002" s="321"/>
      <c r="E1002" s="311" t="s">
        <v>47</v>
      </c>
      <c r="F1002" s="322"/>
      <c r="G1002" s="141">
        <v>948</v>
      </c>
      <c r="H1002" s="313">
        <v>10</v>
      </c>
      <c r="I1002" s="318"/>
      <c r="J1002" s="347"/>
      <c r="K1002" s="315">
        <v>10</v>
      </c>
      <c r="L1002" s="313"/>
      <c r="M1002" s="316"/>
      <c r="N1002" s="317">
        <v>938</v>
      </c>
      <c r="O1002" s="318"/>
      <c r="P1002" s="318"/>
      <c r="Q1002" s="317">
        <v>938</v>
      </c>
      <c r="R1002" s="318"/>
      <c r="S1002" s="318"/>
      <c r="T1002" s="151">
        <f>+Q1002/G1002</f>
        <v>0.98945147679324896</v>
      </c>
      <c r="U1002" s="205">
        <f>+H1002+N903</f>
        <v>938</v>
      </c>
      <c r="V1002" s="205">
        <f>+N1002-U1002</f>
        <v>0</v>
      </c>
      <c r="W1002" s="205">
        <f>+K1002+Q903</f>
        <v>938</v>
      </c>
      <c r="X1002" s="205">
        <f>+Q1002-W1002</f>
        <v>0</v>
      </c>
      <c r="Y1002" s="206">
        <f>+W1002/G1002</f>
        <v>0.98945147679324896</v>
      </c>
      <c r="Z1002" s="207">
        <f>+T1002-Y1002</f>
        <v>0</v>
      </c>
    </row>
    <row r="1003" spans="2:26">
      <c r="B1003" s="319" t="s">
        <v>45</v>
      </c>
      <c r="C1003" s="320"/>
      <c r="D1003" s="321"/>
      <c r="E1003" s="311" t="s">
        <v>48</v>
      </c>
      <c r="F1003" s="322"/>
      <c r="G1003" s="141">
        <v>240</v>
      </c>
      <c r="H1003" s="313">
        <v>10</v>
      </c>
      <c r="I1003" s="318"/>
      <c r="J1003" s="347"/>
      <c r="K1003" s="315">
        <v>10</v>
      </c>
      <c r="L1003" s="313"/>
      <c r="M1003" s="316"/>
      <c r="N1003" s="348">
        <v>230</v>
      </c>
      <c r="O1003" s="349"/>
      <c r="P1003" s="349"/>
      <c r="Q1003" s="317">
        <f>+K1003+Q904</f>
        <v>240</v>
      </c>
      <c r="R1003" s="318"/>
      <c r="S1003" s="318"/>
      <c r="T1003" s="151">
        <f t="shared" ref="T1003:T1004" si="297">+Q1003/G1003</f>
        <v>1</v>
      </c>
      <c r="U1003" s="205">
        <f>+H1003+N904</f>
        <v>230</v>
      </c>
      <c r="V1003" s="205">
        <f t="shared" ref="V1003:V1004" si="298">+N1003-U1003</f>
        <v>0</v>
      </c>
      <c r="W1003" s="205">
        <f t="shared" ref="W1003:W1004" si="299">+K1003+Q904</f>
        <v>240</v>
      </c>
      <c r="X1003" s="205">
        <f t="shared" ref="X1003:X1004" si="300">+Q1003-W1003</f>
        <v>0</v>
      </c>
      <c r="Y1003" s="206">
        <f t="shared" ref="Y1003:Y1004" si="301">+W1003/G1003</f>
        <v>1</v>
      </c>
      <c r="Z1003" s="207">
        <f t="shared" ref="Z1003:Z1004" si="302">+T1003-Y1003</f>
        <v>0</v>
      </c>
    </row>
    <row r="1004" spans="2:26">
      <c r="B1004" s="44" t="s">
        <v>46</v>
      </c>
      <c r="C1004" s="42"/>
      <c r="D1004" s="43"/>
      <c r="E1004" s="350" t="s">
        <v>48</v>
      </c>
      <c r="F1004" s="322"/>
      <c r="G1004" s="141">
        <v>950</v>
      </c>
      <c r="H1004" s="313">
        <v>40</v>
      </c>
      <c r="I1004" s="313"/>
      <c r="J1004" s="314"/>
      <c r="K1004" s="315">
        <v>40</v>
      </c>
      <c r="L1004" s="313"/>
      <c r="M1004" s="316"/>
      <c r="N1004" s="317">
        <f>+H1004+N905</f>
        <v>910</v>
      </c>
      <c r="O1004" s="318"/>
      <c r="P1004" s="318"/>
      <c r="Q1004" s="317">
        <v>910</v>
      </c>
      <c r="R1004" s="318"/>
      <c r="S1004" s="318"/>
      <c r="T1004" s="151">
        <f t="shared" si="297"/>
        <v>0.95789473684210524</v>
      </c>
      <c r="U1004" s="205">
        <f t="shared" ref="U1004" si="303">+H1004+N905</f>
        <v>910</v>
      </c>
      <c r="V1004" s="205">
        <f t="shared" si="298"/>
        <v>0</v>
      </c>
      <c r="W1004" s="205">
        <f t="shared" si="299"/>
        <v>870</v>
      </c>
      <c r="X1004" s="205">
        <f t="shared" si="300"/>
        <v>40</v>
      </c>
      <c r="Y1004" s="206">
        <f t="shared" si="301"/>
        <v>0.91578947368421049</v>
      </c>
      <c r="Z1004" s="207">
        <f t="shared" si="302"/>
        <v>4.2105263157894757E-2</v>
      </c>
    </row>
    <row r="1005" spans="2:26">
      <c r="B1005" s="308" t="s">
        <v>51</v>
      </c>
      <c r="C1005" s="309"/>
      <c r="D1005" s="310"/>
      <c r="E1005" s="311"/>
      <c r="F1005" s="312"/>
      <c r="G1005" s="141"/>
      <c r="H1005" s="313"/>
      <c r="I1005" s="313"/>
      <c r="J1005" s="314"/>
      <c r="K1005" s="315"/>
      <c r="L1005" s="313"/>
      <c r="M1005" s="316"/>
      <c r="N1005" s="317"/>
      <c r="O1005" s="318"/>
      <c r="P1005" s="318"/>
      <c r="Q1005" s="318"/>
      <c r="R1005" s="318"/>
      <c r="S1005" s="318"/>
      <c r="T1005" s="151"/>
      <c r="U1005" s="204"/>
      <c r="V1005" s="204"/>
      <c r="W1005" s="204"/>
      <c r="X1005" s="204"/>
      <c r="Y1005" s="204"/>
      <c r="Z1005" s="204"/>
    </row>
    <row r="1006" spans="2:26" ht="15.75" thickBot="1">
      <c r="B1006" s="319" t="s">
        <v>52</v>
      </c>
      <c r="C1006" s="320"/>
      <c r="D1006" s="321"/>
      <c r="E1006" s="311" t="s">
        <v>53</v>
      </c>
      <c r="F1006" s="322"/>
      <c r="G1006" s="142">
        <v>48</v>
      </c>
      <c r="H1006" s="313">
        <v>4</v>
      </c>
      <c r="I1006" s="313"/>
      <c r="J1006" s="314"/>
      <c r="K1006" s="315">
        <v>4</v>
      </c>
      <c r="L1006" s="313"/>
      <c r="M1006" s="316"/>
      <c r="N1006" s="317">
        <f>+H1006+N907</f>
        <v>44</v>
      </c>
      <c r="O1006" s="318"/>
      <c r="P1006" s="318"/>
      <c r="Q1006" s="317">
        <f>+K1006+Q907</f>
        <v>44</v>
      </c>
      <c r="R1006" s="318"/>
      <c r="S1006" s="318"/>
      <c r="T1006" s="151">
        <f t="shared" ref="T1006" si="304">+Q1006/G1006</f>
        <v>0.91666666666666663</v>
      </c>
      <c r="U1006" s="205">
        <f>+H1006+N907</f>
        <v>44</v>
      </c>
      <c r="V1006" s="205">
        <f>+N1006-U1006</f>
        <v>0</v>
      </c>
      <c r="W1006" s="205">
        <f>+K1006+Q907</f>
        <v>44</v>
      </c>
      <c r="X1006" s="205">
        <f>+Q1006-W1006</f>
        <v>0</v>
      </c>
      <c r="Y1006" s="206">
        <f>+W1006/G1006</f>
        <v>0.91666666666666663</v>
      </c>
      <c r="Z1006" s="207">
        <f>+T1006-Y1006</f>
        <v>0</v>
      </c>
    </row>
    <row r="1007" spans="2:26" ht="15.75" thickBot="1">
      <c r="B1007" s="323" t="s">
        <v>22</v>
      </c>
      <c r="C1007" s="324"/>
      <c r="D1007" s="324"/>
      <c r="E1007" s="324"/>
      <c r="F1007" s="324"/>
      <c r="G1007" s="325"/>
      <c r="H1007" s="326"/>
      <c r="I1007" s="326"/>
      <c r="J1007" s="326"/>
      <c r="K1007" s="326"/>
      <c r="L1007" s="326"/>
      <c r="M1007" s="327"/>
      <c r="N1007" s="325"/>
      <c r="O1007" s="326"/>
      <c r="P1007" s="326"/>
      <c r="Q1007" s="326"/>
      <c r="R1007" s="326"/>
      <c r="S1007" s="326"/>
      <c r="T1007" s="327"/>
      <c r="U1007" s="204"/>
      <c r="V1007" s="204"/>
      <c r="W1007" s="204"/>
      <c r="X1007" s="204"/>
      <c r="Y1007" s="204"/>
      <c r="Z1007" s="204"/>
    </row>
    <row r="1008" spans="2:26" ht="15.75" thickBot="1">
      <c r="B1008" s="5"/>
      <c r="C1008" s="6"/>
      <c r="D1008" s="7"/>
      <c r="E1008" s="8"/>
      <c r="F1008" s="9"/>
      <c r="G1008" s="10"/>
      <c r="H1008" s="12"/>
      <c r="I1008" s="12"/>
      <c r="J1008" s="13"/>
      <c r="K1008" s="12"/>
      <c r="L1008" s="13"/>
      <c r="M1008" s="12"/>
      <c r="N1008" s="12"/>
      <c r="O1008" s="12"/>
      <c r="P1008" s="12"/>
      <c r="Q1008" s="13"/>
      <c r="R1008" s="12"/>
      <c r="S1008" s="10"/>
      <c r="T1008" s="12"/>
      <c r="U1008" s="204"/>
      <c r="V1008" s="204"/>
      <c r="W1008" s="204"/>
      <c r="X1008" s="204"/>
      <c r="Y1008" s="204"/>
      <c r="Z1008" s="204"/>
    </row>
    <row r="1009" spans="2:26" ht="16.5" thickBot="1">
      <c r="B1009" s="328" t="s">
        <v>23</v>
      </c>
      <c r="C1009" s="329"/>
      <c r="D1009" s="329"/>
      <c r="E1009" s="329"/>
      <c r="F1009" s="330"/>
      <c r="G1009" s="334" t="s">
        <v>24</v>
      </c>
      <c r="H1009" s="335"/>
      <c r="I1009" s="335"/>
      <c r="J1009" s="335"/>
      <c r="K1009" s="335"/>
      <c r="L1009" s="335"/>
      <c r="M1009" s="335"/>
      <c r="N1009" s="335"/>
      <c r="O1009" s="335"/>
      <c r="P1009" s="335"/>
      <c r="Q1009" s="335"/>
      <c r="R1009" s="335"/>
      <c r="S1009" s="335"/>
      <c r="T1009" s="336"/>
      <c r="U1009" s="204"/>
      <c r="V1009" s="204"/>
      <c r="W1009" s="204"/>
      <c r="X1009" s="204"/>
      <c r="Y1009" s="204"/>
      <c r="Z1009" s="204"/>
    </row>
    <row r="1010" spans="2:26" ht="15.75" thickBot="1">
      <c r="B1010" s="331"/>
      <c r="C1010" s="332"/>
      <c r="D1010" s="332"/>
      <c r="E1010" s="332"/>
      <c r="F1010" s="333"/>
      <c r="G1010" s="337" t="s">
        <v>25</v>
      </c>
      <c r="H1010" s="332" t="s">
        <v>17</v>
      </c>
      <c r="I1010" s="332"/>
      <c r="J1010" s="332"/>
      <c r="K1010" s="332"/>
      <c r="L1010" s="332"/>
      <c r="M1010" s="333"/>
      <c r="N1010" s="340" t="s">
        <v>18</v>
      </c>
      <c r="O1010" s="341"/>
      <c r="P1010" s="341"/>
      <c r="Q1010" s="341"/>
      <c r="R1010" s="341"/>
      <c r="S1010" s="341"/>
      <c r="T1010" s="342"/>
      <c r="U1010" s="204"/>
      <c r="V1010" s="204"/>
      <c r="W1010" s="204"/>
      <c r="X1010" s="204"/>
      <c r="Y1010" s="204"/>
      <c r="Z1010" s="204"/>
    </row>
    <row r="1011" spans="2:26" ht="15.75" customHeight="1" thickBot="1">
      <c r="B1011" s="331"/>
      <c r="C1011" s="332"/>
      <c r="D1011" s="332"/>
      <c r="E1011" s="332"/>
      <c r="F1011" s="333"/>
      <c r="G1011" s="338"/>
      <c r="H1011" s="302" t="s">
        <v>19</v>
      </c>
      <c r="I1011" s="302"/>
      <c r="J1011" s="303"/>
      <c r="K1011" s="301" t="s">
        <v>26</v>
      </c>
      <c r="L1011" s="302"/>
      <c r="M1011" s="303"/>
      <c r="N1011" s="301" t="s">
        <v>19</v>
      </c>
      <c r="O1011" s="302"/>
      <c r="P1011" s="343"/>
      <c r="Q1011" s="344" t="s">
        <v>26</v>
      </c>
      <c r="R1011" s="302"/>
      <c r="S1011" s="303"/>
      <c r="T1011" s="345" t="s">
        <v>21</v>
      </c>
      <c r="U1011" s="233" t="s">
        <v>124</v>
      </c>
      <c r="V1011" s="234"/>
      <c r="W1011" s="233" t="s">
        <v>125</v>
      </c>
      <c r="X1011" s="234"/>
      <c r="Y1011" s="233" t="s">
        <v>123</v>
      </c>
      <c r="Z1011" s="234"/>
    </row>
    <row r="1012" spans="2:26" ht="15.75" thickBot="1">
      <c r="B1012" s="331"/>
      <c r="C1012" s="332"/>
      <c r="D1012" s="332"/>
      <c r="E1012" s="332"/>
      <c r="F1012" s="333"/>
      <c r="G1012" s="339"/>
      <c r="H1012" s="169" t="s">
        <v>27</v>
      </c>
      <c r="I1012" s="172" t="s">
        <v>28</v>
      </c>
      <c r="J1012" s="172" t="s">
        <v>29</v>
      </c>
      <c r="K1012" s="169" t="s">
        <v>27</v>
      </c>
      <c r="L1012" s="172" t="s">
        <v>28</v>
      </c>
      <c r="M1012" s="170" t="s">
        <v>29</v>
      </c>
      <c r="N1012" s="15" t="s">
        <v>27</v>
      </c>
      <c r="O1012" s="169" t="s">
        <v>28</v>
      </c>
      <c r="P1012" s="16" t="s">
        <v>29</v>
      </c>
      <c r="Q1012" s="17" t="s">
        <v>27</v>
      </c>
      <c r="R1012" s="168" t="s">
        <v>28</v>
      </c>
      <c r="S1012" s="172" t="s">
        <v>29</v>
      </c>
      <c r="T1012" s="346"/>
      <c r="U1012" s="235"/>
      <c r="V1012" s="236"/>
      <c r="W1012" s="235"/>
      <c r="X1012" s="236"/>
      <c r="Y1012" s="235"/>
      <c r="Z1012" s="236"/>
    </row>
    <row r="1013" spans="2:26" ht="15.75" thickBot="1">
      <c r="B1013" s="282" t="s">
        <v>30</v>
      </c>
      <c r="C1013" s="283"/>
      <c r="D1013" s="283"/>
      <c r="E1013" s="283"/>
      <c r="F1013" s="283"/>
      <c r="G1013" s="283"/>
      <c r="H1013" s="283"/>
      <c r="I1013" s="283"/>
      <c r="J1013" s="283"/>
      <c r="K1013" s="283"/>
      <c r="L1013" s="283"/>
      <c r="M1013" s="283"/>
      <c r="N1013" s="283"/>
      <c r="O1013" s="283"/>
      <c r="P1013" s="283"/>
      <c r="Q1013" s="283"/>
      <c r="R1013" s="283"/>
      <c r="S1013" s="283"/>
      <c r="T1013" s="284"/>
      <c r="U1013" s="204"/>
      <c r="V1013" s="204"/>
      <c r="W1013" s="204"/>
      <c r="X1013" s="204"/>
      <c r="Y1013" s="204"/>
      <c r="Z1013" s="204"/>
    </row>
    <row r="1014" spans="2:26" ht="15.75" thickBot="1">
      <c r="B1014" s="285" t="s">
        <v>49</v>
      </c>
      <c r="C1014" s="286"/>
      <c r="D1014" s="286"/>
      <c r="E1014" s="286"/>
      <c r="F1014" s="286"/>
      <c r="G1014" s="95">
        <f>SUM(G1015:G1028)</f>
        <v>272871</v>
      </c>
      <c r="H1014" s="95"/>
      <c r="I1014" s="95">
        <f>SUM(I1015:I1028)</f>
        <v>14250</v>
      </c>
      <c r="J1014" s="95"/>
      <c r="K1014" s="95"/>
      <c r="L1014" s="95">
        <f>SUM(L1015:L1028)</f>
        <v>27534.799999999999</v>
      </c>
      <c r="M1014" s="95"/>
      <c r="N1014" s="95"/>
      <c r="O1014" s="95">
        <f>SUM(O1015:O1028)</f>
        <v>262621</v>
      </c>
      <c r="P1014" s="173"/>
      <c r="Q1014" s="95"/>
      <c r="R1014" s="95">
        <f>SUM(R1015:R1028)</f>
        <v>243554.05000000002</v>
      </c>
      <c r="S1014" s="173"/>
      <c r="T1014" s="159"/>
      <c r="U1014" s="120"/>
      <c r="V1014" s="120"/>
      <c r="W1014" s="121"/>
      <c r="X1014" s="121"/>
      <c r="Y1014" s="206"/>
      <c r="Z1014" s="206"/>
    </row>
    <row r="1015" spans="2:26">
      <c r="B1015" s="86" t="s">
        <v>93</v>
      </c>
      <c r="F1015" s="84"/>
      <c r="G1015" s="119">
        <v>6000</v>
      </c>
      <c r="H1015" s="20"/>
      <c r="I1015" s="20">
        <v>0</v>
      </c>
      <c r="J1015" s="20"/>
      <c r="K1015" s="20"/>
      <c r="L1015" s="123">
        <v>0</v>
      </c>
      <c r="M1015" s="108"/>
      <c r="N1015" s="20"/>
      <c r="O1015" s="20">
        <f t="shared" ref="O1015:O1028" si="305">SUM(I1015,O916)</f>
        <v>6000</v>
      </c>
      <c r="P1015" s="20"/>
      <c r="Q1015" s="20"/>
      <c r="R1015" s="20">
        <f t="shared" ref="R1015:R1028" si="306">+L1015+R916</f>
        <v>6000</v>
      </c>
      <c r="S1015" s="20"/>
      <c r="T1015" s="152">
        <f>+R1015/G1015</f>
        <v>1</v>
      </c>
      <c r="U1015" s="120">
        <f>+I1015+O916</f>
        <v>6000</v>
      </c>
      <c r="V1015" s="120">
        <f>+O1015-U1015</f>
        <v>0</v>
      </c>
      <c r="W1015" s="121">
        <f>+L1015+R916</f>
        <v>6000</v>
      </c>
      <c r="X1015" s="121">
        <f>+R1015-W1015</f>
        <v>0</v>
      </c>
      <c r="Y1015" s="206">
        <f t="shared" ref="Y1015" si="307">+W1015/G1015</f>
        <v>1</v>
      </c>
      <c r="Z1015" s="206">
        <f t="shared" ref="Z1015" si="308">+T1015-Y1015</f>
        <v>0</v>
      </c>
    </row>
    <row r="1016" spans="2:26">
      <c r="B1016" s="86" t="s">
        <v>94</v>
      </c>
      <c r="F1016" s="84"/>
      <c r="G1016" s="119">
        <v>30000</v>
      </c>
      <c r="H1016" s="20"/>
      <c r="I1016" s="20">
        <v>0</v>
      </c>
      <c r="J1016" s="20"/>
      <c r="K1016" s="20"/>
      <c r="L1016" s="118">
        <v>0</v>
      </c>
      <c r="M1016" s="108"/>
      <c r="N1016" s="20"/>
      <c r="O1016" s="20">
        <f t="shared" si="305"/>
        <v>30000</v>
      </c>
      <c r="P1016" s="20"/>
      <c r="Q1016" s="20"/>
      <c r="R1016" s="20">
        <f t="shared" si="306"/>
        <v>30000</v>
      </c>
      <c r="S1016" s="20"/>
      <c r="T1016" s="152">
        <f t="shared" ref="T1016:T1028" si="309">+R1016/G1016</f>
        <v>1</v>
      </c>
      <c r="U1016" s="120">
        <f t="shared" ref="U1016:U1028" si="310">+I1016+O917</f>
        <v>30000</v>
      </c>
      <c r="V1016" s="120">
        <f t="shared" ref="V1016:V1028" si="311">+O1016-U1016</f>
        <v>0</v>
      </c>
      <c r="W1016" s="121">
        <f t="shared" ref="W1016:W1028" si="312">+L1016+R917</f>
        <v>30000</v>
      </c>
      <c r="X1016" s="121">
        <f t="shared" ref="X1016:X1028" si="313">+R1016-W1016</f>
        <v>0</v>
      </c>
      <c r="Y1016" s="206">
        <f t="shared" ref="Y1016:Y1028" si="314">+W1016/G1016</f>
        <v>1</v>
      </c>
      <c r="Z1016" s="206">
        <f t="shared" ref="Z1016:Z1028" si="315">+T1016-Y1016</f>
        <v>0</v>
      </c>
    </row>
    <row r="1017" spans="2:26">
      <c r="B1017" s="86" t="s">
        <v>95</v>
      </c>
      <c r="F1017" s="84"/>
      <c r="G1017" s="119">
        <v>10500</v>
      </c>
      <c r="H1017" s="20"/>
      <c r="I1017" s="220">
        <v>0</v>
      </c>
      <c r="J1017" s="220"/>
      <c r="K1017" s="220"/>
      <c r="L1017" s="119">
        <v>5000</v>
      </c>
      <c r="M1017" s="108"/>
      <c r="N1017" s="20"/>
      <c r="O1017" s="20">
        <f t="shared" si="305"/>
        <v>10500</v>
      </c>
      <c r="P1017" s="20"/>
      <c r="Q1017" s="20"/>
      <c r="R1017" s="20">
        <f t="shared" si="306"/>
        <v>10500</v>
      </c>
      <c r="S1017" s="20"/>
      <c r="T1017" s="152">
        <f t="shared" si="309"/>
        <v>1</v>
      </c>
      <c r="U1017" s="120">
        <f t="shared" si="310"/>
        <v>10500</v>
      </c>
      <c r="V1017" s="120">
        <f t="shared" si="311"/>
        <v>0</v>
      </c>
      <c r="W1017" s="121">
        <f t="shared" si="312"/>
        <v>10500</v>
      </c>
      <c r="X1017" s="121">
        <f t="shared" si="313"/>
        <v>0</v>
      </c>
      <c r="Y1017" s="206">
        <f t="shared" si="314"/>
        <v>1</v>
      </c>
      <c r="Z1017" s="206">
        <f t="shared" si="315"/>
        <v>0</v>
      </c>
    </row>
    <row r="1018" spans="2:26">
      <c r="B1018" s="86" t="s">
        <v>96</v>
      </c>
      <c r="F1018" s="84"/>
      <c r="G1018" s="119">
        <v>16000</v>
      </c>
      <c r="H1018" s="20"/>
      <c r="I1018" s="220">
        <v>0</v>
      </c>
      <c r="J1018" s="220"/>
      <c r="K1018" s="220"/>
      <c r="L1018" s="119">
        <v>0</v>
      </c>
      <c r="M1018" s="108"/>
      <c r="N1018" s="20"/>
      <c r="O1018" s="20">
        <f t="shared" si="305"/>
        <v>16000</v>
      </c>
      <c r="P1018" s="20"/>
      <c r="Q1018" s="20"/>
      <c r="R1018" s="20">
        <f t="shared" si="306"/>
        <v>16000</v>
      </c>
      <c r="S1018" s="20"/>
      <c r="T1018" s="152">
        <f t="shared" si="309"/>
        <v>1</v>
      </c>
      <c r="U1018" s="120">
        <f t="shared" si="310"/>
        <v>16000</v>
      </c>
      <c r="V1018" s="120">
        <f t="shared" si="311"/>
        <v>0</v>
      </c>
      <c r="W1018" s="121">
        <f t="shared" si="312"/>
        <v>16000</v>
      </c>
      <c r="X1018" s="121">
        <f t="shared" si="313"/>
        <v>0</v>
      </c>
      <c r="Y1018" s="206">
        <f t="shared" si="314"/>
        <v>1</v>
      </c>
      <c r="Z1018" s="206">
        <f t="shared" si="315"/>
        <v>0</v>
      </c>
    </row>
    <row r="1019" spans="2:26">
      <c r="B1019" s="86" t="s">
        <v>97</v>
      </c>
      <c r="F1019" s="84"/>
      <c r="G1019" s="119">
        <v>92994</v>
      </c>
      <c r="H1019" s="20"/>
      <c r="I1019" s="220">
        <v>10215.200000000001</v>
      </c>
      <c r="J1019" s="220"/>
      <c r="K1019" s="220"/>
      <c r="L1019" s="119">
        <v>18500</v>
      </c>
      <c r="M1019" s="108"/>
      <c r="N1019" s="20"/>
      <c r="O1019" s="20">
        <f t="shared" si="305"/>
        <v>83205.960000000006</v>
      </c>
      <c r="P1019" s="20"/>
      <c r="Q1019" s="20"/>
      <c r="R1019" s="20">
        <f t="shared" si="306"/>
        <v>78598</v>
      </c>
      <c r="S1019" s="20"/>
      <c r="T1019" s="152">
        <f t="shared" si="309"/>
        <v>0.84519431361163089</v>
      </c>
      <c r="U1019" s="120">
        <f t="shared" si="310"/>
        <v>83205.960000000006</v>
      </c>
      <c r="V1019" s="120">
        <f t="shared" si="311"/>
        <v>0</v>
      </c>
      <c r="W1019" s="121">
        <f t="shared" si="312"/>
        <v>78598</v>
      </c>
      <c r="X1019" s="121">
        <f t="shared" si="313"/>
        <v>0</v>
      </c>
      <c r="Y1019" s="206">
        <f t="shared" si="314"/>
        <v>0.84519431361163089</v>
      </c>
      <c r="Z1019" s="206">
        <f t="shared" si="315"/>
        <v>0</v>
      </c>
    </row>
    <row r="1020" spans="2:26">
      <c r="B1020" s="86" t="s">
        <v>98</v>
      </c>
      <c r="F1020" s="84"/>
      <c r="G1020" s="119">
        <v>5000</v>
      </c>
      <c r="H1020" s="20"/>
      <c r="I1020" s="220">
        <v>0</v>
      </c>
      <c r="J1020" s="220"/>
      <c r="K1020" s="220"/>
      <c r="L1020" s="119">
        <v>0</v>
      </c>
      <c r="M1020" s="108"/>
      <c r="N1020" s="20"/>
      <c r="O1020" s="20">
        <f t="shared" si="305"/>
        <v>5000</v>
      </c>
      <c r="P1020" s="20"/>
      <c r="Q1020" s="20"/>
      <c r="R1020" s="20">
        <f t="shared" si="306"/>
        <v>3300</v>
      </c>
      <c r="S1020" s="20"/>
      <c r="T1020" s="152">
        <f t="shared" si="309"/>
        <v>0.66</v>
      </c>
      <c r="U1020" s="120">
        <f t="shared" si="310"/>
        <v>5000</v>
      </c>
      <c r="V1020" s="120">
        <f t="shared" si="311"/>
        <v>0</v>
      </c>
      <c r="W1020" s="121">
        <f t="shared" si="312"/>
        <v>3300</v>
      </c>
      <c r="X1020" s="121">
        <f t="shared" si="313"/>
        <v>0</v>
      </c>
      <c r="Y1020" s="206">
        <f t="shared" si="314"/>
        <v>0.66</v>
      </c>
      <c r="Z1020" s="206">
        <f t="shared" si="315"/>
        <v>0</v>
      </c>
    </row>
    <row r="1021" spans="2:26">
      <c r="B1021" s="86" t="s">
        <v>99</v>
      </c>
      <c r="F1021" s="84"/>
      <c r="G1021" s="119">
        <v>14000</v>
      </c>
      <c r="H1021" s="20"/>
      <c r="I1021" s="220">
        <v>0</v>
      </c>
      <c r="J1021" s="220"/>
      <c r="K1021" s="220"/>
      <c r="L1021" s="119">
        <v>0</v>
      </c>
      <c r="M1021" s="108"/>
      <c r="N1021" s="20"/>
      <c r="O1021" s="20">
        <f t="shared" si="305"/>
        <v>14000</v>
      </c>
      <c r="P1021" s="20"/>
      <c r="Q1021" s="20"/>
      <c r="R1021" s="20">
        <f t="shared" si="306"/>
        <v>14000</v>
      </c>
      <c r="S1021" s="20"/>
      <c r="T1021" s="152">
        <f t="shared" si="309"/>
        <v>1</v>
      </c>
      <c r="U1021" s="120">
        <f t="shared" si="310"/>
        <v>14000</v>
      </c>
      <c r="V1021" s="120">
        <f t="shared" si="311"/>
        <v>0</v>
      </c>
      <c r="W1021" s="121">
        <f t="shared" si="312"/>
        <v>14000</v>
      </c>
      <c r="X1021" s="121">
        <f t="shared" si="313"/>
        <v>0</v>
      </c>
      <c r="Y1021" s="206">
        <f t="shared" si="314"/>
        <v>1</v>
      </c>
      <c r="Z1021" s="206">
        <f t="shared" si="315"/>
        <v>0</v>
      </c>
    </row>
    <row r="1022" spans="2:26">
      <c r="B1022" s="86" t="s">
        <v>100</v>
      </c>
      <c r="F1022" s="84"/>
      <c r="G1022" s="119">
        <v>10000</v>
      </c>
      <c r="H1022" s="20"/>
      <c r="I1022" s="220">
        <v>0</v>
      </c>
      <c r="J1022" s="220"/>
      <c r="K1022" s="220"/>
      <c r="L1022" s="119">
        <v>0</v>
      </c>
      <c r="M1022" s="108"/>
      <c r="N1022" s="20"/>
      <c r="O1022" s="20">
        <f t="shared" si="305"/>
        <v>10000</v>
      </c>
      <c r="P1022" s="20"/>
      <c r="Q1022" s="20"/>
      <c r="R1022" s="20">
        <f t="shared" si="306"/>
        <v>0</v>
      </c>
      <c r="S1022" s="20"/>
      <c r="T1022" s="152">
        <f t="shared" si="309"/>
        <v>0</v>
      </c>
      <c r="U1022" s="120">
        <f t="shared" si="310"/>
        <v>10000</v>
      </c>
      <c r="V1022" s="120">
        <f t="shared" si="311"/>
        <v>0</v>
      </c>
      <c r="W1022" s="121">
        <f t="shared" si="312"/>
        <v>0</v>
      </c>
      <c r="X1022" s="121">
        <f t="shared" si="313"/>
        <v>0</v>
      </c>
      <c r="Y1022" s="206">
        <f t="shared" si="314"/>
        <v>0</v>
      </c>
      <c r="Z1022" s="206">
        <f t="shared" si="315"/>
        <v>0</v>
      </c>
    </row>
    <row r="1023" spans="2:26">
      <c r="B1023" s="86" t="s">
        <v>101</v>
      </c>
      <c r="F1023" s="84"/>
      <c r="G1023" s="119">
        <v>12000</v>
      </c>
      <c r="H1023" s="20"/>
      <c r="I1023" s="220">
        <v>4000</v>
      </c>
      <c r="J1023" s="220"/>
      <c r="K1023" s="220"/>
      <c r="L1023" s="119">
        <v>0</v>
      </c>
      <c r="M1023" s="108"/>
      <c r="N1023" s="20"/>
      <c r="O1023" s="20">
        <f t="shared" si="305"/>
        <v>12000</v>
      </c>
      <c r="P1023" s="20"/>
      <c r="Q1023" s="20"/>
      <c r="R1023" s="20">
        <f t="shared" si="306"/>
        <v>11206.01</v>
      </c>
      <c r="S1023" s="20"/>
      <c r="T1023" s="152">
        <f t="shared" si="309"/>
        <v>0.93383416666666663</v>
      </c>
      <c r="U1023" s="120">
        <f t="shared" si="310"/>
        <v>12000</v>
      </c>
      <c r="V1023" s="120">
        <f t="shared" si="311"/>
        <v>0</v>
      </c>
      <c r="W1023" s="121">
        <f t="shared" si="312"/>
        <v>11206.01</v>
      </c>
      <c r="X1023" s="121">
        <f t="shared" si="313"/>
        <v>0</v>
      </c>
      <c r="Y1023" s="206">
        <f t="shared" si="314"/>
        <v>0.93383416666666663</v>
      </c>
      <c r="Z1023" s="206">
        <f t="shared" si="315"/>
        <v>0</v>
      </c>
    </row>
    <row r="1024" spans="2:26">
      <c r="B1024" s="86" t="s">
        <v>102</v>
      </c>
      <c r="F1024" s="84"/>
      <c r="G1024" s="119">
        <v>13000</v>
      </c>
      <c r="H1024" s="20"/>
      <c r="I1024" s="220">
        <v>0</v>
      </c>
      <c r="J1024" s="220"/>
      <c r="K1024" s="220"/>
      <c r="L1024" s="119">
        <v>0</v>
      </c>
      <c r="M1024" s="108"/>
      <c r="N1024" s="20"/>
      <c r="O1024" s="20">
        <f t="shared" si="305"/>
        <v>13000</v>
      </c>
      <c r="P1024" s="20"/>
      <c r="Q1024" s="20"/>
      <c r="R1024" s="117">
        <f t="shared" si="306"/>
        <v>13000</v>
      </c>
      <c r="S1024" s="108"/>
      <c r="T1024" s="152">
        <f t="shared" si="309"/>
        <v>1</v>
      </c>
      <c r="U1024" s="120">
        <f t="shared" si="310"/>
        <v>13000</v>
      </c>
      <c r="V1024" s="120">
        <f t="shared" si="311"/>
        <v>0</v>
      </c>
      <c r="W1024" s="121">
        <f t="shared" si="312"/>
        <v>13000</v>
      </c>
      <c r="X1024" s="121">
        <f t="shared" si="313"/>
        <v>0</v>
      </c>
      <c r="Y1024" s="206">
        <f t="shared" si="314"/>
        <v>1</v>
      </c>
      <c r="Z1024" s="206">
        <f t="shared" si="315"/>
        <v>0</v>
      </c>
    </row>
    <row r="1025" spans="1:26">
      <c r="B1025" s="86" t="s">
        <v>103</v>
      </c>
      <c r="F1025" s="84"/>
      <c r="G1025" s="119">
        <v>38377</v>
      </c>
      <c r="H1025" s="20"/>
      <c r="I1025" s="220">
        <v>0</v>
      </c>
      <c r="J1025" s="220"/>
      <c r="K1025" s="220"/>
      <c r="L1025" s="119">
        <v>0</v>
      </c>
      <c r="M1025" s="108"/>
      <c r="N1025" s="20"/>
      <c r="O1025" s="20">
        <f t="shared" si="305"/>
        <v>38377</v>
      </c>
      <c r="P1025" s="20"/>
      <c r="Q1025" s="20"/>
      <c r="R1025" s="117">
        <f t="shared" si="306"/>
        <v>38377</v>
      </c>
      <c r="S1025" s="108"/>
      <c r="T1025" s="152">
        <f t="shared" si="309"/>
        <v>1</v>
      </c>
      <c r="U1025" s="120">
        <f t="shared" si="310"/>
        <v>38377</v>
      </c>
      <c r="V1025" s="120">
        <f t="shared" si="311"/>
        <v>0</v>
      </c>
      <c r="W1025" s="121">
        <f t="shared" si="312"/>
        <v>38377</v>
      </c>
      <c r="X1025" s="121">
        <f t="shared" si="313"/>
        <v>0</v>
      </c>
      <c r="Y1025" s="206">
        <f t="shared" si="314"/>
        <v>1</v>
      </c>
      <c r="Z1025" s="206">
        <f t="shared" si="315"/>
        <v>0</v>
      </c>
    </row>
    <row r="1026" spans="1:26">
      <c r="B1026" s="86" t="s">
        <v>104</v>
      </c>
      <c r="F1026" s="84"/>
      <c r="G1026" s="119">
        <v>14000</v>
      </c>
      <c r="H1026" s="20"/>
      <c r="I1026" s="220">
        <v>0</v>
      </c>
      <c r="J1026" s="220"/>
      <c r="K1026" s="220"/>
      <c r="L1026" s="118">
        <v>0</v>
      </c>
      <c r="M1026" s="108"/>
      <c r="N1026" s="20"/>
      <c r="O1026" s="20">
        <f t="shared" si="305"/>
        <v>14000</v>
      </c>
      <c r="P1026" s="20"/>
      <c r="Q1026" s="20"/>
      <c r="R1026" s="117">
        <f t="shared" si="306"/>
        <v>14000</v>
      </c>
      <c r="S1026" s="108"/>
      <c r="T1026" s="152">
        <f t="shared" si="309"/>
        <v>1</v>
      </c>
      <c r="U1026" s="120">
        <f t="shared" si="310"/>
        <v>14000</v>
      </c>
      <c r="V1026" s="120">
        <f t="shared" si="311"/>
        <v>0</v>
      </c>
      <c r="W1026" s="121">
        <f t="shared" si="312"/>
        <v>14000</v>
      </c>
      <c r="X1026" s="121">
        <f t="shared" si="313"/>
        <v>0</v>
      </c>
      <c r="Y1026" s="206">
        <f t="shared" si="314"/>
        <v>1</v>
      </c>
      <c r="Z1026" s="206">
        <f t="shared" si="315"/>
        <v>0</v>
      </c>
    </row>
    <row r="1027" spans="1:26">
      <c r="B1027" s="86" t="s">
        <v>105</v>
      </c>
      <c r="F1027" s="84"/>
      <c r="G1027" s="119">
        <v>1000</v>
      </c>
      <c r="H1027" s="20"/>
      <c r="I1027" s="220">
        <v>34.799999999999997</v>
      </c>
      <c r="J1027" s="220"/>
      <c r="K1027" s="220"/>
      <c r="L1027" s="118">
        <v>34.799999999999997</v>
      </c>
      <c r="M1027" s="108"/>
      <c r="N1027" s="20"/>
      <c r="O1027" s="20">
        <f t="shared" si="305"/>
        <v>538.04</v>
      </c>
      <c r="P1027" s="20"/>
      <c r="Q1027" s="117"/>
      <c r="R1027" s="117">
        <f t="shared" si="306"/>
        <v>573.03999999999985</v>
      </c>
      <c r="S1027" s="108"/>
      <c r="T1027" s="152">
        <f t="shared" si="309"/>
        <v>0.57303999999999988</v>
      </c>
      <c r="U1027" s="120">
        <f t="shared" si="310"/>
        <v>538.04</v>
      </c>
      <c r="V1027" s="120">
        <f t="shared" si="311"/>
        <v>0</v>
      </c>
      <c r="W1027" s="121">
        <f t="shared" si="312"/>
        <v>573.03999999999985</v>
      </c>
      <c r="X1027" s="121">
        <f t="shared" si="313"/>
        <v>0</v>
      </c>
      <c r="Y1027" s="206">
        <f t="shared" si="314"/>
        <v>0.57303999999999988</v>
      </c>
      <c r="Z1027" s="206">
        <f t="shared" si="315"/>
        <v>0</v>
      </c>
    </row>
    <row r="1028" spans="1:26" ht="15.75" thickBot="1">
      <c r="B1028" s="88" t="s">
        <v>106</v>
      </c>
      <c r="C1028" s="83"/>
      <c r="D1028" s="83"/>
      <c r="E1028" s="83"/>
      <c r="F1028" s="87"/>
      <c r="G1028" s="119">
        <v>10000</v>
      </c>
      <c r="H1028" s="20"/>
      <c r="I1028" s="220">
        <v>0</v>
      </c>
      <c r="J1028" s="220"/>
      <c r="K1028" s="220"/>
      <c r="L1028" s="217">
        <v>4000</v>
      </c>
      <c r="M1028" s="20"/>
      <c r="N1028" s="20"/>
      <c r="O1028" s="20">
        <f t="shared" si="305"/>
        <v>10000</v>
      </c>
      <c r="P1028" s="20"/>
      <c r="Q1028" s="20"/>
      <c r="R1028" s="126">
        <f t="shared" si="306"/>
        <v>8000</v>
      </c>
      <c r="S1028" s="108"/>
      <c r="T1028" s="152">
        <f t="shared" si="309"/>
        <v>0.8</v>
      </c>
      <c r="U1028" s="120">
        <f t="shared" si="310"/>
        <v>10000</v>
      </c>
      <c r="V1028" s="120">
        <f t="shared" si="311"/>
        <v>0</v>
      </c>
      <c r="W1028" s="121">
        <f t="shared" si="312"/>
        <v>8000</v>
      </c>
      <c r="X1028" s="121">
        <f t="shared" si="313"/>
        <v>0</v>
      </c>
      <c r="Y1028" s="206">
        <f t="shared" si="314"/>
        <v>0.8</v>
      </c>
      <c r="Z1028" s="206">
        <f t="shared" si="315"/>
        <v>0</v>
      </c>
    </row>
    <row r="1029" spans="1:26" ht="15.75" thickBot="1">
      <c r="A1029" s="157"/>
      <c r="B1029" s="287" t="s">
        <v>51</v>
      </c>
      <c r="C1029" s="288"/>
      <c r="D1029" s="288"/>
      <c r="E1029" s="288"/>
      <c r="F1029" s="288"/>
      <c r="G1029" s="95"/>
      <c r="H1029" s="95"/>
      <c r="I1029" s="95"/>
      <c r="J1029" s="95"/>
      <c r="K1029" s="95"/>
      <c r="L1029" s="95"/>
      <c r="M1029" s="95"/>
      <c r="N1029" s="95"/>
      <c r="O1029" s="95"/>
      <c r="P1029" s="95"/>
      <c r="Q1029" s="95"/>
      <c r="R1029" s="95"/>
      <c r="S1029" s="173"/>
      <c r="T1029" s="158"/>
      <c r="U1029" s="157"/>
      <c r="V1029" s="157"/>
      <c r="W1029" s="157"/>
      <c r="X1029" s="157"/>
      <c r="Y1029" s="157"/>
      <c r="Z1029" s="157"/>
    </row>
    <row r="1030" spans="1:26">
      <c r="B1030" s="289"/>
      <c r="C1030" s="290"/>
      <c r="D1030" s="290"/>
      <c r="E1030" s="290"/>
      <c r="F1030" s="291"/>
      <c r="G1030" s="93"/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152"/>
      <c r="U1030" s="204"/>
      <c r="V1030" s="204"/>
      <c r="W1030" s="204"/>
      <c r="X1030" s="204"/>
      <c r="Y1030" s="204"/>
      <c r="Z1030" s="204"/>
    </row>
    <row r="1031" spans="1:26" ht="15.75" thickBot="1">
      <c r="B1031" s="289"/>
      <c r="C1031" s="290"/>
      <c r="D1031" s="290"/>
      <c r="E1031" s="290"/>
      <c r="F1031" s="291"/>
      <c r="G1031" s="93"/>
      <c r="H1031" s="20"/>
      <c r="I1031" s="20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152"/>
      <c r="U1031" s="204"/>
      <c r="V1031" s="204"/>
      <c r="W1031" s="204"/>
      <c r="X1031" s="204"/>
      <c r="Y1031" s="204"/>
      <c r="Z1031" s="204"/>
    </row>
    <row r="1032" spans="1:26" ht="15.75" thickBot="1">
      <c r="A1032" s="18"/>
      <c r="B1032" s="133" t="s">
        <v>89</v>
      </c>
      <c r="C1032" s="132"/>
      <c r="D1032" s="132"/>
      <c r="E1032" s="132"/>
      <c r="F1032" s="132"/>
      <c r="G1032" s="161">
        <f>SUM(G1033:G1035)</f>
        <v>287129</v>
      </c>
      <c r="H1032" s="162"/>
      <c r="I1032" s="163">
        <f>SUM(I1033:I1035)</f>
        <v>19433</v>
      </c>
      <c r="J1032" s="164"/>
      <c r="K1032" s="164"/>
      <c r="L1032" s="163">
        <f>SUM(L1033:L1035)</f>
        <v>23520.240000000002</v>
      </c>
      <c r="M1032" s="164"/>
      <c r="N1032" s="164"/>
      <c r="O1032" s="163">
        <f>SUM(O1033:O1035)</f>
        <v>248263</v>
      </c>
      <c r="P1032" s="164"/>
      <c r="Q1032" s="164"/>
      <c r="R1032" s="163">
        <f>SUM(R1033:R1035)</f>
        <v>232065.25999999995</v>
      </c>
      <c r="S1032" s="165"/>
      <c r="T1032" s="160"/>
      <c r="U1032" s="204"/>
      <c r="V1032" s="204"/>
      <c r="W1032" s="204"/>
      <c r="X1032" s="204"/>
      <c r="Y1032" s="204"/>
      <c r="Z1032" s="204"/>
    </row>
    <row r="1033" spans="1:26">
      <c r="B1033" s="86" t="s">
        <v>90</v>
      </c>
      <c r="F1033" s="84"/>
      <c r="G1033" s="119">
        <v>233196</v>
      </c>
      <c r="H1033" s="20"/>
      <c r="I1033" s="20">
        <v>19433</v>
      </c>
      <c r="J1033" s="20"/>
      <c r="K1033" s="20"/>
      <c r="L1033" s="118">
        <v>23520.240000000002</v>
      </c>
      <c r="M1033" s="108"/>
      <c r="N1033" s="20"/>
      <c r="O1033" s="20">
        <f t="shared" ref="O1033:O1035" si="316">SUM(I1033,O934)</f>
        <v>213763</v>
      </c>
      <c r="P1033" s="20"/>
      <c r="Q1033" s="20"/>
      <c r="R1033" s="20">
        <f t="shared" ref="R1033:R1035" si="317">+L1033+R934</f>
        <v>197565.25999999995</v>
      </c>
      <c r="S1033" s="20"/>
      <c r="T1033" s="152">
        <f>+R1033/G1033</f>
        <v>0.84720689891764844</v>
      </c>
      <c r="U1033" s="120">
        <f t="shared" ref="U1033:U1035" si="318">+I1033+O934</f>
        <v>213763</v>
      </c>
      <c r="V1033" s="120">
        <f t="shared" ref="V1033:V1035" si="319">+O1033-U1033</f>
        <v>0</v>
      </c>
      <c r="W1033" s="121">
        <f t="shared" ref="W1033:W1035" si="320">+L1033+R934</f>
        <v>197565.25999999995</v>
      </c>
      <c r="X1033" s="121">
        <f t="shared" ref="X1033:X1035" si="321">+R1033-W1033</f>
        <v>0</v>
      </c>
      <c r="Y1033" s="206">
        <f t="shared" ref="Y1033:Y1035" si="322">+W1033/G1033</f>
        <v>0.84720689891764844</v>
      </c>
      <c r="Z1033" s="206">
        <f t="shared" ref="Z1033:Z1035" si="323">+T1033-Y1033</f>
        <v>0</v>
      </c>
    </row>
    <row r="1034" spans="1:26">
      <c r="B1034" s="86" t="s">
        <v>91</v>
      </c>
      <c r="F1034" s="84"/>
      <c r="G1034" s="119">
        <v>19433</v>
      </c>
      <c r="H1034" s="20"/>
      <c r="I1034" s="20">
        <v>0</v>
      </c>
      <c r="J1034" s="20"/>
      <c r="K1034" s="20"/>
      <c r="L1034" s="119">
        <v>0</v>
      </c>
      <c r="M1034" s="108"/>
      <c r="N1034" s="20"/>
      <c r="O1034" s="20">
        <f t="shared" si="316"/>
        <v>0</v>
      </c>
      <c r="P1034" s="20"/>
      <c r="Q1034" s="20"/>
      <c r="R1034" s="20">
        <f t="shared" si="317"/>
        <v>0</v>
      </c>
      <c r="S1034" s="20"/>
      <c r="T1034" s="152">
        <f t="shared" ref="T1034:T1035" si="324">+R1034/G1034</f>
        <v>0</v>
      </c>
      <c r="U1034" s="120">
        <f t="shared" si="318"/>
        <v>0</v>
      </c>
      <c r="V1034" s="120">
        <f t="shared" si="319"/>
        <v>0</v>
      </c>
      <c r="W1034" s="121">
        <f t="shared" si="320"/>
        <v>0</v>
      </c>
      <c r="X1034" s="121">
        <f t="shared" si="321"/>
        <v>0</v>
      </c>
      <c r="Y1034" s="206">
        <f t="shared" si="322"/>
        <v>0</v>
      </c>
      <c r="Z1034" s="206">
        <f t="shared" si="323"/>
        <v>0</v>
      </c>
    </row>
    <row r="1035" spans="1:26" ht="15.75" thickBot="1">
      <c r="B1035" s="86" t="s">
        <v>92</v>
      </c>
      <c r="F1035" s="84"/>
      <c r="G1035" s="119">
        <v>34500</v>
      </c>
      <c r="H1035" s="20"/>
      <c r="I1035" s="20"/>
      <c r="J1035" s="20"/>
      <c r="K1035" s="20"/>
      <c r="L1035" s="85"/>
      <c r="M1035" s="108"/>
      <c r="N1035" s="20"/>
      <c r="O1035" s="20">
        <f t="shared" si="316"/>
        <v>34500</v>
      </c>
      <c r="P1035" s="20"/>
      <c r="Q1035" s="20"/>
      <c r="R1035" s="20">
        <f t="shared" si="317"/>
        <v>34500</v>
      </c>
      <c r="S1035" s="20"/>
      <c r="T1035" s="152">
        <f t="shared" si="324"/>
        <v>1</v>
      </c>
      <c r="U1035" s="120">
        <f t="shared" si="318"/>
        <v>34500</v>
      </c>
      <c r="V1035" s="120">
        <f t="shared" si="319"/>
        <v>0</v>
      </c>
      <c r="W1035" s="121">
        <f t="shared" si="320"/>
        <v>34500</v>
      </c>
      <c r="X1035" s="121">
        <f t="shared" si="321"/>
        <v>0</v>
      </c>
      <c r="Y1035" s="206">
        <f t="shared" si="322"/>
        <v>1</v>
      </c>
      <c r="Z1035" s="206">
        <f t="shared" si="323"/>
        <v>0</v>
      </c>
    </row>
    <row r="1036" spans="1:26" ht="15.75" thickBot="1">
      <c r="A1036" s="18"/>
      <c r="B1036" s="292" t="s">
        <v>22</v>
      </c>
      <c r="C1036" s="293"/>
      <c r="D1036" s="293"/>
      <c r="E1036" s="293"/>
      <c r="F1036" s="294"/>
      <c r="G1036" s="167">
        <f>+G1014+G1032+G1029</f>
        <v>560000</v>
      </c>
      <c r="H1036" s="21"/>
      <c r="I1036" s="21">
        <f>+I1014+I1029+I1032</f>
        <v>33683</v>
      </c>
      <c r="J1036" s="21"/>
      <c r="K1036" s="21"/>
      <c r="L1036" s="21">
        <f>+L1014+L1029+L1032</f>
        <v>51055.040000000001</v>
      </c>
      <c r="M1036" s="21"/>
      <c r="N1036" s="21"/>
      <c r="O1036" s="21">
        <f>+O1014+O1029+O1032</f>
        <v>510884</v>
      </c>
      <c r="P1036" s="21"/>
      <c r="Q1036" s="21"/>
      <c r="R1036" s="21">
        <f>SUM(R1015:R1028,R1033,R1035)</f>
        <v>475619.30999999994</v>
      </c>
      <c r="S1036" s="22"/>
      <c r="T1036" s="153"/>
    </row>
    <row r="1037" spans="1:26" ht="15.75" thickBot="1">
      <c r="D1037" s="110"/>
      <c r="H1037" s="120"/>
      <c r="U1037" s="121"/>
    </row>
    <row r="1038" spans="1:26" ht="15.75" thickBot="1">
      <c r="A1038" s="18"/>
      <c r="B1038" s="295" t="s">
        <v>31</v>
      </c>
      <c r="C1038" s="296"/>
      <c r="D1038" s="296"/>
      <c r="E1038" s="296"/>
      <c r="F1038" s="296"/>
      <c r="G1038" s="296"/>
      <c r="H1038" s="296"/>
      <c r="I1038" s="296"/>
      <c r="J1038" s="296"/>
      <c r="K1038" s="296"/>
      <c r="L1038" s="296"/>
      <c r="M1038" s="296"/>
      <c r="N1038" s="296"/>
      <c r="O1038" s="296"/>
      <c r="P1038" s="296"/>
      <c r="Q1038" s="296"/>
      <c r="R1038" s="296"/>
      <c r="S1038" s="296"/>
      <c r="T1038" s="297"/>
    </row>
    <row r="1039" spans="1:26" ht="15.75" thickBot="1">
      <c r="A1039" s="18"/>
      <c r="B1039" s="298"/>
      <c r="C1039" s="299"/>
      <c r="D1039" s="301" t="s">
        <v>16</v>
      </c>
      <c r="E1039" s="302"/>
      <c r="F1039" s="302"/>
      <c r="G1039" s="302"/>
      <c r="H1039" s="303"/>
      <c r="I1039" s="301" t="s">
        <v>32</v>
      </c>
      <c r="J1039" s="302"/>
      <c r="K1039" s="302"/>
      <c r="L1039" s="302"/>
      <c r="M1039" s="302"/>
      <c r="N1039" s="303"/>
      <c r="O1039" s="301" t="s">
        <v>18</v>
      </c>
      <c r="P1039" s="302"/>
      <c r="Q1039" s="302"/>
      <c r="R1039" s="302"/>
      <c r="S1039" s="302"/>
      <c r="T1039" s="26"/>
    </row>
    <row r="1040" spans="1:26" ht="15.75" thickBot="1">
      <c r="B1040" s="258"/>
      <c r="C1040" s="300"/>
      <c r="D1040" s="304" t="s">
        <v>27</v>
      </c>
      <c r="E1040" s="305"/>
      <c r="F1040" s="305" t="s">
        <v>28</v>
      </c>
      <c r="G1040" s="305"/>
      <c r="H1040" s="188"/>
      <c r="I1040" s="304" t="s">
        <v>27</v>
      </c>
      <c r="J1040" s="305"/>
      <c r="K1040" s="305" t="s">
        <v>28</v>
      </c>
      <c r="L1040" s="305"/>
      <c r="M1040" s="306" t="s">
        <v>29</v>
      </c>
      <c r="N1040" s="307"/>
      <c r="O1040" s="304" t="s">
        <v>27</v>
      </c>
      <c r="P1040" s="305"/>
      <c r="Q1040" s="305" t="s">
        <v>28</v>
      </c>
      <c r="R1040" s="305"/>
      <c r="S1040" s="306" t="s">
        <v>29</v>
      </c>
      <c r="T1040" s="307"/>
    </row>
    <row r="1041" spans="2:20">
      <c r="B1041" s="273" t="s">
        <v>33</v>
      </c>
      <c r="C1041" s="274"/>
      <c r="D1041" s="275"/>
      <c r="E1041" s="276"/>
      <c r="F1041" s="277">
        <f>+G1014</f>
        <v>272871</v>
      </c>
      <c r="G1041" s="277"/>
      <c r="H1041" s="184"/>
      <c r="I1041" s="275"/>
      <c r="J1041" s="276"/>
      <c r="K1041" s="276">
        <f>+L1014</f>
        <v>27534.799999999999</v>
      </c>
      <c r="L1041" s="276"/>
      <c r="M1041" s="276"/>
      <c r="N1041" s="278"/>
      <c r="O1041" s="275"/>
      <c r="P1041" s="276"/>
      <c r="Q1041" s="279">
        <f>+R1014</f>
        <v>243554.05000000002</v>
      </c>
      <c r="R1041" s="279"/>
      <c r="S1041" s="276"/>
      <c r="T1041" s="278"/>
    </row>
    <row r="1042" spans="2:20" ht="15" customHeight="1" thickBot="1">
      <c r="B1042" s="280" t="s">
        <v>34</v>
      </c>
      <c r="C1042" s="281"/>
      <c r="D1042" s="239"/>
      <c r="E1042" s="237"/>
      <c r="F1042" s="237">
        <f>+G1032</f>
        <v>287129</v>
      </c>
      <c r="G1042" s="237"/>
      <c r="H1042" s="185"/>
      <c r="I1042" s="239"/>
      <c r="J1042" s="237"/>
      <c r="K1042" s="237">
        <f>+L1032</f>
        <v>23520.240000000002</v>
      </c>
      <c r="L1042" s="237"/>
      <c r="M1042" s="237"/>
      <c r="N1042" s="238"/>
      <c r="O1042" s="239"/>
      <c r="P1042" s="237"/>
      <c r="Q1042" s="237">
        <f>+R1032</f>
        <v>232065.25999999995</v>
      </c>
      <c r="R1042" s="237"/>
      <c r="S1042" s="237"/>
      <c r="T1042" s="238"/>
    </row>
    <row r="1043" spans="2:20" ht="15.75" customHeight="1" thickBot="1">
      <c r="B1043" s="27" t="s">
        <v>22</v>
      </c>
      <c r="C1043" s="28"/>
      <c r="D1043" s="240"/>
      <c r="E1043" s="241"/>
      <c r="F1043" s="242">
        <f>SUM(F1041:G1042)</f>
        <v>560000</v>
      </c>
      <c r="G1043" s="242"/>
      <c r="H1043" s="189"/>
      <c r="I1043" s="240"/>
      <c r="J1043" s="241"/>
      <c r="K1043" s="241">
        <f>SUM(K1041:L1042)</f>
        <v>51055.040000000001</v>
      </c>
      <c r="L1043" s="241"/>
      <c r="M1043" s="241"/>
      <c r="N1043" s="243"/>
      <c r="O1043" s="240"/>
      <c r="P1043" s="241"/>
      <c r="Q1043" s="242">
        <f>SUM(Q1041:R1042)</f>
        <v>475619.30999999994</v>
      </c>
      <c r="R1043" s="242"/>
      <c r="S1043" s="241"/>
      <c r="T1043" s="243"/>
    </row>
    <row r="1044" spans="2:20">
      <c r="B1044" s="169"/>
      <c r="C1044" s="169"/>
      <c r="D1044" s="169"/>
      <c r="E1044" s="169"/>
    </row>
    <row r="1045" spans="2:20" ht="15.75" thickBot="1">
      <c r="B1045" s="169"/>
      <c r="C1045" s="169"/>
      <c r="D1045" s="169"/>
      <c r="E1045" s="169"/>
    </row>
    <row r="1046" spans="2:20" ht="15.75" thickBot="1">
      <c r="B1046" s="256" t="s">
        <v>35</v>
      </c>
      <c r="C1046" s="257"/>
      <c r="D1046" s="257"/>
      <c r="E1046" s="258"/>
      <c r="F1046" s="252"/>
      <c r="G1046" s="252"/>
      <c r="H1046" s="252"/>
      <c r="I1046" s="252"/>
      <c r="J1046" s="252"/>
      <c r="K1046" s="252"/>
      <c r="L1046" s="252"/>
      <c r="M1046" s="252"/>
      <c r="N1046" s="252"/>
      <c r="O1046" s="252"/>
      <c r="P1046" s="252"/>
      <c r="Q1046" s="252"/>
      <c r="R1046" s="252"/>
      <c r="S1046" s="252"/>
      <c r="T1046" s="252"/>
    </row>
    <row r="1047" spans="2:20">
      <c r="B1047" s="259"/>
      <c r="C1047" s="260"/>
      <c r="D1047" s="260"/>
      <c r="E1047" s="260"/>
      <c r="F1047" s="260"/>
      <c r="G1047" s="260"/>
      <c r="H1047" s="260"/>
      <c r="I1047" s="260"/>
      <c r="J1047" s="260"/>
      <c r="K1047" s="260"/>
      <c r="L1047" s="260"/>
      <c r="M1047" s="260"/>
      <c r="N1047" s="260"/>
      <c r="O1047" s="260"/>
      <c r="P1047" s="260"/>
      <c r="Q1047" s="260"/>
      <c r="R1047" s="260"/>
      <c r="S1047" s="260"/>
      <c r="T1047" s="261"/>
    </row>
    <row r="1048" spans="2:20">
      <c r="B1048" s="262"/>
      <c r="C1048" s="263"/>
      <c r="D1048" s="263"/>
      <c r="E1048" s="263"/>
      <c r="F1048" s="263"/>
      <c r="G1048" s="263"/>
      <c r="H1048" s="263"/>
      <c r="I1048" s="263"/>
      <c r="J1048" s="263"/>
      <c r="K1048" s="263"/>
      <c r="L1048" s="263"/>
      <c r="M1048" s="263"/>
      <c r="N1048" s="263"/>
      <c r="O1048" s="263"/>
      <c r="P1048" s="263"/>
      <c r="Q1048" s="263"/>
      <c r="R1048" s="263"/>
      <c r="S1048" s="263"/>
      <c r="T1048" s="264"/>
    </row>
    <row r="1049" spans="2:20">
      <c r="B1049" s="262"/>
      <c r="C1049" s="263"/>
      <c r="D1049" s="263"/>
      <c r="E1049" s="263"/>
      <c r="F1049" s="263"/>
      <c r="G1049" s="263"/>
      <c r="H1049" s="263"/>
      <c r="I1049" s="263"/>
      <c r="J1049" s="263"/>
      <c r="K1049" s="263"/>
      <c r="L1049" s="263"/>
      <c r="M1049" s="263"/>
      <c r="N1049" s="263"/>
      <c r="O1049" s="263"/>
      <c r="P1049" s="263"/>
      <c r="Q1049" s="263"/>
      <c r="R1049" s="263"/>
      <c r="S1049" s="263"/>
      <c r="T1049" s="264"/>
    </row>
    <row r="1050" spans="2:20">
      <c r="B1050" s="262"/>
      <c r="C1050" s="263"/>
      <c r="D1050" s="263"/>
      <c r="E1050" s="263"/>
      <c r="F1050" s="263"/>
      <c r="G1050" s="263"/>
      <c r="H1050" s="263"/>
      <c r="I1050" s="263"/>
      <c r="J1050" s="263"/>
      <c r="K1050" s="263"/>
      <c r="L1050" s="263"/>
      <c r="M1050" s="263"/>
      <c r="N1050" s="263"/>
      <c r="O1050" s="263"/>
      <c r="P1050" s="263"/>
      <c r="Q1050" s="263"/>
      <c r="R1050" s="263"/>
      <c r="S1050" s="263"/>
      <c r="T1050" s="264"/>
    </row>
    <row r="1051" spans="2:20">
      <c r="B1051" s="262"/>
      <c r="C1051" s="263"/>
      <c r="D1051" s="263"/>
      <c r="E1051" s="263"/>
      <c r="F1051" s="263"/>
      <c r="G1051" s="263"/>
      <c r="H1051" s="263"/>
      <c r="I1051" s="263"/>
      <c r="J1051" s="263"/>
      <c r="K1051" s="263"/>
      <c r="L1051" s="263"/>
      <c r="M1051" s="263"/>
      <c r="N1051" s="263"/>
      <c r="O1051" s="263"/>
      <c r="P1051" s="263"/>
      <c r="Q1051" s="263"/>
      <c r="R1051" s="263"/>
      <c r="S1051" s="263"/>
      <c r="T1051" s="264"/>
    </row>
    <row r="1052" spans="2:20">
      <c r="B1052" s="262"/>
      <c r="C1052" s="263"/>
      <c r="D1052" s="263"/>
      <c r="E1052" s="263"/>
      <c r="F1052" s="263"/>
      <c r="G1052" s="263"/>
      <c r="H1052" s="263"/>
      <c r="I1052" s="263"/>
      <c r="J1052" s="263"/>
      <c r="K1052" s="263"/>
      <c r="L1052" s="263"/>
      <c r="M1052" s="263"/>
      <c r="N1052" s="263"/>
      <c r="O1052" s="263"/>
      <c r="P1052" s="263"/>
      <c r="Q1052" s="263"/>
      <c r="R1052" s="263"/>
      <c r="S1052" s="263"/>
      <c r="T1052" s="264"/>
    </row>
    <row r="1053" spans="2:20" ht="15.75" thickBot="1">
      <c r="B1053" s="265"/>
      <c r="C1053" s="266"/>
      <c r="D1053" s="266"/>
      <c r="E1053" s="266"/>
      <c r="F1053" s="266"/>
      <c r="G1053" s="266"/>
      <c r="H1053" s="266"/>
      <c r="I1053" s="266"/>
      <c r="J1053" s="266"/>
      <c r="K1053" s="266"/>
      <c r="L1053" s="266"/>
      <c r="M1053" s="266"/>
      <c r="N1053" s="266"/>
      <c r="O1053" s="266"/>
      <c r="P1053" s="266"/>
      <c r="Q1053" s="266"/>
      <c r="R1053" s="266"/>
      <c r="S1053" s="266"/>
      <c r="T1053" s="267"/>
    </row>
    <row r="1054" spans="2:20">
      <c r="B1054" s="18"/>
    </row>
    <row r="1055" spans="2:20">
      <c r="B1055" s="32"/>
      <c r="C1055" s="32"/>
      <c r="D1055" s="32"/>
      <c r="E1055" s="32"/>
      <c r="F1055" s="32"/>
      <c r="H1055" s="32"/>
      <c r="I1055" s="248" t="s">
        <v>36</v>
      </c>
      <c r="J1055" s="248"/>
      <c r="K1055" s="248"/>
      <c r="L1055" s="248"/>
      <c r="M1055" s="248"/>
      <c r="N1055" s="248"/>
      <c r="Q1055" s="248" t="s">
        <v>37</v>
      </c>
      <c r="R1055" s="248"/>
      <c r="S1055" s="248"/>
      <c r="T1055" s="248"/>
    </row>
    <row r="1056" spans="2:20">
      <c r="B1056" s="268" t="s">
        <v>38</v>
      </c>
      <c r="C1056" s="268"/>
      <c r="D1056" s="268"/>
      <c r="E1056" s="268"/>
      <c r="F1056" s="268"/>
      <c r="G1056" s="268"/>
      <c r="H1056" s="33"/>
      <c r="I1056" s="269"/>
      <c r="J1056" s="269"/>
      <c r="K1056" s="269"/>
      <c r="L1056" s="269"/>
      <c r="M1056" s="269"/>
      <c r="N1056" s="269"/>
      <c r="O1056" s="33"/>
      <c r="P1056" s="33"/>
      <c r="Q1056" s="271" t="s">
        <v>1</v>
      </c>
      <c r="R1056" s="271"/>
      <c r="S1056" s="271"/>
      <c r="T1056" s="271"/>
    </row>
    <row r="1057" spans="1:20">
      <c r="B1057" s="268"/>
      <c r="C1057" s="268"/>
      <c r="D1057" s="268"/>
      <c r="E1057" s="268"/>
      <c r="F1057" s="268"/>
      <c r="G1057" s="268"/>
      <c r="H1057" s="166"/>
      <c r="I1057" s="269"/>
      <c r="J1057" s="269"/>
      <c r="K1057" s="269"/>
      <c r="L1057" s="269"/>
      <c r="M1057" s="269"/>
      <c r="N1057" s="269"/>
      <c r="O1057" s="166"/>
      <c r="P1057" s="166"/>
      <c r="Q1057" s="271"/>
      <c r="R1057" s="271"/>
      <c r="S1057" s="271"/>
      <c r="T1057" s="271"/>
    </row>
    <row r="1058" spans="1:20">
      <c r="B1058" s="268"/>
      <c r="C1058" s="268"/>
      <c r="D1058" s="268"/>
      <c r="E1058" s="268"/>
      <c r="F1058" s="268"/>
      <c r="G1058" s="268"/>
      <c r="H1058" s="166"/>
      <c r="I1058" s="269"/>
      <c r="J1058" s="269"/>
      <c r="K1058" s="269"/>
      <c r="L1058" s="269"/>
      <c r="M1058" s="269"/>
      <c r="N1058" s="269"/>
      <c r="O1058" s="166"/>
      <c r="P1058" s="166"/>
      <c r="Q1058" s="271"/>
      <c r="R1058" s="271"/>
      <c r="S1058" s="271"/>
      <c r="T1058" s="271"/>
    </row>
    <row r="1059" spans="1:20">
      <c r="B1059" s="268"/>
      <c r="C1059" s="268"/>
      <c r="D1059" s="268"/>
      <c r="E1059" s="268"/>
      <c r="F1059" s="268"/>
      <c r="G1059" s="268"/>
      <c r="H1059" s="166"/>
      <c r="I1059" s="269"/>
      <c r="J1059" s="269"/>
      <c r="K1059" s="269"/>
      <c r="L1059" s="269"/>
      <c r="M1059" s="269"/>
      <c r="N1059" s="269"/>
      <c r="O1059" s="166"/>
      <c r="P1059" s="166"/>
      <c r="Q1059" s="271"/>
      <c r="R1059" s="271"/>
      <c r="S1059" s="271"/>
      <c r="T1059" s="271"/>
    </row>
    <row r="1060" spans="1:20" ht="15.75" thickBot="1">
      <c r="B1060" s="272"/>
      <c r="C1060" s="272"/>
      <c r="D1060" s="272"/>
      <c r="E1060" s="272"/>
      <c r="F1060" s="272"/>
      <c r="G1060" s="272"/>
      <c r="I1060" s="270"/>
      <c r="J1060" s="270"/>
      <c r="K1060" s="270"/>
      <c r="L1060" s="270"/>
      <c r="M1060" s="270"/>
      <c r="N1060" s="270"/>
      <c r="Q1060" s="252"/>
      <c r="R1060" s="252"/>
      <c r="S1060" s="252"/>
      <c r="T1060" s="252"/>
    </row>
    <row r="1061" spans="1:20">
      <c r="B1061" s="244" t="s">
        <v>66</v>
      </c>
      <c r="C1061" s="244"/>
      <c r="D1061" s="244"/>
      <c r="E1061" s="244"/>
      <c r="F1061" s="244"/>
      <c r="G1061" s="244"/>
      <c r="I1061" s="244" t="s">
        <v>56</v>
      </c>
      <c r="J1061" s="244"/>
      <c r="K1061" s="244"/>
      <c r="L1061" s="244"/>
      <c r="M1061" s="244"/>
      <c r="N1061" s="244"/>
      <c r="Q1061" s="245" t="s">
        <v>115</v>
      </c>
      <c r="R1061" s="245"/>
      <c r="S1061" s="245"/>
      <c r="T1061" s="245"/>
    </row>
    <row r="1062" spans="1:20">
      <c r="B1062" s="246" t="s">
        <v>57</v>
      </c>
      <c r="C1062" s="246"/>
      <c r="D1062" s="246"/>
      <c r="E1062" s="246"/>
      <c r="F1062" s="246"/>
      <c r="G1062" s="246"/>
      <c r="I1062" s="247" t="s">
        <v>58</v>
      </c>
      <c r="J1062" s="247"/>
      <c r="K1062" s="247"/>
      <c r="L1062" s="247"/>
      <c r="M1062" s="247"/>
      <c r="N1062" s="247"/>
      <c r="O1062" s="81"/>
      <c r="P1062" s="81"/>
      <c r="Q1062" s="247" t="s">
        <v>59</v>
      </c>
      <c r="R1062" s="247"/>
      <c r="S1062" s="247"/>
      <c r="T1062" s="247"/>
    </row>
    <row r="1064" spans="1:20">
      <c r="I1064" s="248" t="s">
        <v>40</v>
      </c>
      <c r="J1064" s="248"/>
      <c r="K1064" s="248"/>
      <c r="L1064" s="248"/>
      <c r="M1064" s="248"/>
      <c r="N1064" s="248"/>
    </row>
    <row r="1065" spans="1:20">
      <c r="B1065" s="249" t="s">
        <v>120</v>
      </c>
      <c r="C1065" s="250"/>
      <c r="D1065" s="250"/>
      <c r="E1065" s="250"/>
      <c r="F1065" s="250"/>
      <c r="G1065" s="250"/>
      <c r="I1065" s="251" t="s">
        <v>39</v>
      </c>
      <c r="J1065" s="251"/>
      <c r="K1065" s="251"/>
      <c r="L1065" s="251"/>
      <c r="M1065" s="251"/>
      <c r="N1065" s="251"/>
      <c r="Q1065" s="251" t="s">
        <v>41</v>
      </c>
      <c r="R1065" s="251"/>
      <c r="S1065" s="251"/>
      <c r="T1065" s="251"/>
    </row>
    <row r="1066" spans="1:20">
      <c r="B1066" s="246"/>
      <c r="C1066" s="246"/>
      <c r="D1066" s="246"/>
      <c r="E1066" s="246"/>
      <c r="F1066" s="246"/>
      <c r="G1066" s="246"/>
      <c r="I1066" s="251"/>
      <c r="J1066" s="251"/>
      <c r="K1066" s="251"/>
      <c r="L1066" s="251"/>
      <c r="M1066" s="251"/>
      <c r="N1066" s="251"/>
      <c r="Q1066" s="246"/>
      <c r="R1066" s="246"/>
      <c r="S1066" s="246"/>
      <c r="T1066" s="246"/>
    </row>
    <row r="1067" spans="1:20">
      <c r="B1067" s="246"/>
      <c r="C1067" s="246"/>
      <c r="D1067" s="246"/>
      <c r="E1067" s="246"/>
      <c r="F1067" s="246"/>
      <c r="G1067" s="246"/>
      <c r="I1067" s="251"/>
      <c r="J1067" s="251"/>
      <c r="K1067" s="251"/>
      <c r="L1067" s="251"/>
      <c r="M1067" s="251"/>
      <c r="N1067" s="251"/>
      <c r="Q1067" s="246"/>
      <c r="R1067" s="246"/>
      <c r="S1067" s="246"/>
      <c r="T1067" s="246"/>
    </row>
    <row r="1068" spans="1:20">
      <c r="B1068" s="246"/>
      <c r="C1068" s="246"/>
      <c r="D1068" s="246"/>
      <c r="E1068" s="246"/>
      <c r="F1068" s="246"/>
      <c r="G1068" s="246"/>
      <c r="I1068" s="251"/>
      <c r="J1068" s="251"/>
      <c r="K1068" s="251"/>
      <c r="L1068" s="251"/>
      <c r="M1068" s="251"/>
      <c r="N1068" s="251"/>
      <c r="Q1068" s="246"/>
      <c r="R1068" s="246"/>
      <c r="S1068" s="246"/>
      <c r="T1068" s="246"/>
    </row>
    <row r="1069" spans="1:20" ht="15.75" thickBot="1">
      <c r="B1069" s="252"/>
      <c r="C1069" s="252"/>
      <c r="D1069" s="252"/>
      <c r="E1069" s="252"/>
      <c r="F1069" s="252"/>
      <c r="G1069" s="252"/>
      <c r="H1069" s="34"/>
      <c r="I1069" s="253"/>
      <c r="J1069" s="253"/>
      <c r="K1069" s="253"/>
      <c r="L1069" s="253"/>
      <c r="M1069" s="253"/>
      <c r="N1069" s="253"/>
      <c r="O1069" s="34"/>
      <c r="P1069" s="34"/>
      <c r="Q1069" s="252"/>
      <c r="R1069" s="252"/>
      <c r="S1069" s="252"/>
      <c r="T1069" s="252"/>
    </row>
    <row r="1070" spans="1:20">
      <c r="B1070" s="244" t="s">
        <v>60</v>
      </c>
      <c r="C1070" s="244"/>
      <c r="D1070" s="244"/>
      <c r="E1070" s="244"/>
      <c r="F1070" s="244"/>
      <c r="G1070" s="244"/>
      <c r="H1070" s="82"/>
      <c r="I1070" s="244" t="s">
        <v>61</v>
      </c>
      <c r="J1070" s="244"/>
      <c r="K1070" s="244"/>
      <c r="L1070" s="244"/>
      <c r="M1070" s="244"/>
      <c r="N1070" s="244"/>
      <c r="O1070" s="34"/>
      <c r="P1070" s="34"/>
      <c r="Q1070" s="244" t="s">
        <v>62</v>
      </c>
      <c r="R1070" s="244"/>
      <c r="S1070" s="244"/>
      <c r="T1070" s="244"/>
    </row>
    <row r="1071" spans="1:20">
      <c r="A1071" s="134"/>
      <c r="B1071" s="254" t="s">
        <v>63</v>
      </c>
      <c r="C1071" s="254"/>
      <c r="D1071" s="254"/>
      <c r="E1071" s="254"/>
      <c r="F1071" s="254"/>
      <c r="G1071" s="254"/>
      <c r="I1071" s="255" t="s">
        <v>64</v>
      </c>
      <c r="J1071" s="255"/>
      <c r="K1071" s="255"/>
      <c r="L1071" s="255"/>
      <c r="M1071" s="255"/>
      <c r="N1071" s="255"/>
      <c r="Q1071" s="255" t="s">
        <v>65</v>
      </c>
      <c r="R1071" s="255"/>
      <c r="S1071" s="255"/>
      <c r="T1071" s="255"/>
    </row>
    <row r="1078" spans="1:20" ht="25.5">
      <c r="A1078" s="385" t="s">
        <v>0</v>
      </c>
      <c r="B1078" s="385"/>
      <c r="C1078" s="385"/>
      <c r="D1078" s="385"/>
      <c r="E1078" s="385"/>
      <c r="F1078" s="385"/>
      <c r="G1078" s="385"/>
      <c r="H1078" s="385"/>
      <c r="I1078" s="385"/>
      <c r="J1078" s="385"/>
      <c r="K1078" s="385"/>
      <c r="L1078" s="385"/>
      <c r="M1078" s="385"/>
      <c r="N1078" s="385"/>
      <c r="O1078" s="385"/>
      <c r="P1078" s="385"/>
      <c r="Q1078" s="385"/>
      <c r="R1078" s="385"/>
      <c r="S1078" s="385"/>
    </row>
    <row r="1082" spans="1:20" ht="15.75" thickBot="1"/>
    <row r="1083" spans="1:20" ht="15.75" customHeight="1" thickBot="1">
      <c r="B1083" s="386" t="s">
        <v>2</v>
      </c>
      <c r="C1083" s="387"/>
      <c r="D1083" s="387"/>
      <c r="E1083" s="387"/>
      <c r="F1083" s="388"/>
      <c r="G1083" s="389" t="s">
        <v>138</v>
      </c>
      <c r="H1083" s="390"/>
      <c r="I1083" s="390"/>
      <c r="J1083" s="390"/>
      <c r="K1083" s="390"/>
      <c r="L1083" s="390"/>
      <c r="M1083" s="390"/>
      <c r="N1083" s="390"/>
      <c r="O1083" s="390"/>
      <c r="P1083" s="390"/>
      <c r="Q1083" s="390"/>
      <c r="R1083" s="390"/>
      <c r="S1083" s="390"/>
      <c r="T1083" s="391"/>
    </row>
    <row r="1084" spans="1:20" ht="15.75" thickBot="1">
      <c r="B1084" s="392" t="s">
        <v>3</v>
      </c>
      <c r="C1084" s="393"/>
      <c r="D1084" s="393"/>
      <c r="E1084" s="393"/>
      <c r="F1084" s="394"/>
      <c r="G1084" s="395" t="s">
        <v>67</v>
      </c>
      <c r="H1084" s="390"/>
      <c r="I1084" s="390"/>
      <c r="J1084" s="390"/>
      <c r="K1084" s="390"/>
      <c r="L1084" s="390"/>
      <c r="M1084" s="390"/>
      <c r="N1084" s="390"/>
      <c r="O1084" s="390"/>
      <c r="P1084" s="390"/>
      <c r="Q1084" s="390"/>
      <c r="R1084" s="390"/>
      <c r="S1084" s="390"/>
      <c r="T1084" s="391"/>
    </row>
    <row r="1085" spans="1:20" ht="15.75" thickBot="1">
      <c r="B1085" s="392" t="s">
        <v>4</v>
      </c>
      <c r="C1085" s="393"/>
      <c r="D1085" s="393"/>
      <c r="E1085" s="393"/>
      <c r="F1085" s="394"/>
      <c r="G1085" s="359" t="s">
        <v>42</v>
      </c>
      <c r="H1085" s="360"/>
      <c r="I1085" s="360"/>
      <c r="J1085" s="360"/>
      <c r="K1085" s="360"/>
      <c r="L1085" s="360"/>
      <c r="M1085" s="360"/>
      <c r="N1085" s="360"/>
      <c r="O1085" s="360"/>
      <c r="P1085" s="360"/>
      <c r="Q1085" s="360"/>
      <c r="R1085" s="360"/>
      <c r="S1085" s="360"/>
      <c r="T1085" s="361"/>
    </row>
    <row r="1086" spans="1:20" ht="15.75" thickBot="1">
      <c r="B1086" s="292" t="s">
        <v>5</v>
      </c>
      <c r="C1086" s="357"/>
      <c r="D1086" s="357"/>
      <c r="E1086" s="357"/>
      <c r="F1086" s="358"/>
      <c r="G1086" s="396" t="s">
        <v>83</v>
      </c>
      <c r="H1086" s="397"/>
      <c r="I1086" s="397"/>
      <c r="J1086" s="397"/>
      <c r="K1086" s="397"/>
      <c r="L1086" s="397"/>
      <c r="M1086" s="397"/>
      <c r="N1086" s="397"/>
      <c r="O1086" s="397"/>
      <c r="P1086" s="397"/>
      <c r="Q1086" s="397"/>
      <c r="R1086" s="397"/>
      <c r="S1086" s="397"/>
      <c r="T1086" s="398"/>
    </row>
    <row r="1087" spans="1:20" ht="15.75" thickBot="1">
      <c r="B1087" s="399" t="s">
        <v>6</v>
      </c>
      <c r="C1087" s="400"/>
      <c r="D1087" s="400"/>
      <c r="E1087" s="400"/>
      <c r="F1087" s="401"/>
      <c r="G1087" s="129" t="s">
        <v>7</v>
      </c>
      <c r="H1087" s="402"/>
      <c r="I1087" s="403"/>
      <c r="J1087" s="403"/>
      <c r="K1087" s="404"/>
      <c r="L1087" s="178" t="s">
        <v>8</v>
      </c>
      <c r="M1087" s="402">
        <v>560000</v>
      </c>
      <c r="N1087" s="403"/>
      <c r="O1087" s="403"/>
      <c r="P1087" s="404"/>
      <c r="Q1087" s="405" t="s">
        <v>9</v>
      </c>
      <c r="R1087" s="405"/>
      <c r="S1087" s="402"/>
      <c r="T1087" s="404"/>
    </row>
    <row r="1088" spans="1:20" ht="15.75" thickBot="1">
      <c r="B1088" s="399" t="s">
        <v>10</v>
      </c>
      <c r="C1088" s="400"/>
      <c r="D1088" s="400"/>
      <c r="E1088" s="400"/>
      <c r="F1088" s="401"/>
      <c r="G1088" s="178" t="s">
        <v>7</v>
      </c>
      <c r="H1088" s="402"/>
      <c r="I1088" s="403"/>
      <c r="J1088" s="403"/>
      <c r="K1088" s="404"/>
      <c r="L1088" s="178" t="s">
        <v>8</v>
      </c>
      <c r="M1088" s="402">
        <v>560000</v>
      </c>
      <c r="N1088" s="403"/>
      <c r="O1088" s="403"/>
      <c r="P1088" s="404"/>
      <c r="Q1088" s="405"/>
      <c r="R1088" s="405"/>
      <c r="S1088" s="405"/>
      <c r="T1088" s="406"/>
    </row>
    <row r="1089" spans="2:28" ht="15.75" thickBot="1">
      <c r="B1089" s="351" t="s">
        <v>11</v>
      </c>
      <c r="C1089" s="352"/>
      <c r="D1089" s="352"/>
      <c r="E1089" s="352"/>
      <c r="F1089" s="353"/>
      <c r="G1089" s="354" t="s">
        <v>118</v>
      </c>
      <c r="H1089" s="355"/>
      <c r="I1089" s="355"/>
      <c r="J1089" s="355"/>
      <c r="K1089" s="355"/>
      <c r="L1089" s="355"/>
      <c r="M1089" s="355"/>
      <c r="N1089" s="355"/>
      <c r="O1089" s="355"/>
      <c r="P1089" s="355"/>
      <c r="Q1089" s="355"/>
      <c r="R1089" s="355"/>
      <c r="S1089" s="355"/>
      <c r="T1089" s="356"/>
    </row>
    <row r="1090" spans="2:28" ht="15.75" thickBot="1">
      <c r="B1090" s="292" t="s">
        <v>12</v>
      </c>
      <c r="C1090" s="357"/>
      <c r="D1090" s="357"/>
      <c r="E1090" s="357"/>
      <c r="F1090" s="358"/>
      <c r="G1090" s="359" t="s">
        <v>80</v>
      </c>
      <c r="H1090" s="360"/>
      <c r="I1090" s="360"/>
      <c r="J1090" s="360"/>
      <c r="K1090" s="360"/>
      <c r="L1090" s="360"/>
      <c r="M1090" s="360"/>
      <c r="N1090" s="360"/>
      <c r="O1090" s="360"/>
      <c r="P1090" s="360"/>
      <c r="Q1090" s="360"/>
      <c r="R1090" s="360"/>
      <c r="S1090" s="360"/>
      <c r="T1090" s="361"/>
    </row>
    <row r="1091" spans="2:28" ht="15.75" thickBot="1">
      <c r="B1091" s="362"/>
      <c r="C1091" s="362"/>
      <c r="D1091" s="362"/>
      <c r="E1091" s="362"/>
      <c r="F1091" s="362"/>
      <c r="G1091" s="362"/>
      <c r="H1091" s="362"/>
      <c r="I1091" s="362"/>
      <c r="J1091" s="362"/>
      <c r="K1091" s="362"/>
      <c r="L1091" s="362"/>
      <c r="M1091" s="362"/>
      <c r="N1091" s="362"/>
      <c r="O1091" s="362"/>
      <c r="P1091" s="362"/>
      <c r="Q1091" s="362"/>
      <c r="R1091" s="362"/>
      <c r="S1091" s="362"/>
      <c r="T1091" s="362"/>
    </row>
    <row r="1092" spans="2:28" ht="16.5" thickBot="1">
      <c r="B1092" s="328" t="s">
        <v>13</v>
      </c>
      <c r="C1092" s="329"/>
      <c r="D1092" s="330"/>
      <c r="E1092" s="329" t="s">
        <v>14</v>
      </c>
      <c r="F1092" s="330"/>
      <c r="G1092" s="334" t="s">
        <v>15</v>
      </c>
      <c r="H1092" s="335"/>
      <c r="I1092" s="335"/>
      <c r="J1092" s="335"/>
      <c r="K1092" s="335"/>
      <c r="L1092" s="335"/>
      <c r="M1092" s="335"/>
      <c r="N1092" s="335"/>
      <c r="O1092" s="335"/>
      <c r="P1092" s="335"/>
      <c r="Q1092" s="335"/>
      <c r="R1092" s="335"/>
      <c r="S1092" s="335"/>
      <c r="T1092" s="336"/>
    </row>
    <row r="1093" spans="2:28" ht="15.75" thickBot="1">
      <c r="B1093" s="331"/>
      <c r="C1093" s="332"/>
      <c r="D1093" s="333"/>
      <c r="E1093" s="332"/>
      <c r="F1093" s="333"/>
      <c r="G1093" s="366" t="s">
        <v>16</v>
      </c>
      <c r="H1093" s="301" t="s">
        <v>17</v>
      </c>
      <c r="I1093" s="302"/>
      <c r="J1093" s="302"/>
      <c r="K1093" s="302"/>
      <c r="L1093" s="302"/>
      <c r="M1093" s="303"/>
      <c r="N1093" s="369" t="s">
        <v>18</v>
      </c>
      <c r="O1093" s="370"/>
      <c r="P1093" s="370"/>
      <c r="Q1093" s="370"/>
      <c r="R1093" s="370"/>
      <c r="S1093" s="370"/>
      <c r="T1093" s="371"/>
    </row>
    <row r="1094" spans="2:28" ht="15" customHeight="1">
      <c r="B1094" s="331"/>
      <c r="C1094" s="332"/>
      <c r="D1094" s="333"/>
      <c r="E1094" s="332"/>
      <c r="F1094" s="333"/>
      <c r="G1094" s="367"/>
      <c r="H1094" s="366" t="s">
        <v>19</v>
      </c>
      <c r="I1094" s="372"/>
      <c r="J1094" s="372"/>
      <c r="K1094" s="366" t="s">
        <v>20</v>
      </c>
      <c r="L1094" s="372"/>
      <c r="M1094" s="374"/>
      <c r="N1094" s="376" t="s">
        <v>19</v>
      </c>
      <c r="O1094" s="377"/>
      <c r="P1094" s="377"/>
      <c r="Q1094" s="366" t="s">
        <v>20</v>
      </c>
      <c r="R1094" s="372"/>
      <c r="S1094" s="372"/>
      <c r="T1094" s="345" t="s">
        <v>21</v>
      </c>
      <c r="U1094" s="229" t="s">
        <v>121</v>
      </c>
      <c r="V1094" s="230"/>
      <c r="W1094" s="229" t="s">
        <v>122</v>
      </c>
      <c r="X1094" s="230"/>
      <c r="Y1094" s="229" t="s">
        <v>123</v>
      </c>
      <c r="Z1094" s="230"/>
      <c r="AA1094" s="233" t="s">
        <v>126</v>
      </c>
      <c r="AB1094" s="234"/>
    </row>
    <row r="1095" spans="2:28" ht="15.75" thickBot="1">
      <c r="B1095" s="363"/>
      <c r="C1095" s="364"/>
      <c r="D1095" s="365"/>
      <c r="E1095" s="332"/>
      <c r="F1095" s="333"/>
      <c r="G1095" s="368"/>
      <c r="H1095" s="368"/>
      <c r="I1095" s="373"/>
      <c r="J1095" s="373"/>
      <c r="K1095" s="368"/>
      <c r="L1095" s="373"/>
      <c r="M1095" s="375"/>
      <c r="N1095" s="368"/>
      <c r="O1095" s="373"/>
      <c r="P1095" s="373"/>
      <c r="Q1095" s="368"/>
      <c r="R1095" s="373"/>
      <c r="S1095" s="373"/>
      <c r="T1095" s="346"/>
      <c r="U1095" s="231"/>
      <c r="V1095" s="232"/>
      <c r="W1095" s="231"/>
      <c r="X1095" s="232"/>
      <c r="Y1095" s="231"/>
      <c r="Z1095" s="232"/>
      <c r="AA1095" s="235"/>
      <c r="AB1095" s="236"/>
    </row>
    <row r="1096" spans="2:28">
      <c r="B1096" s="378" t="s">
        <v>43</v>
      </c>
      <c r="C1096" s="379"/>
      <c r="D1096" s="380"/>
      <c r="E1096" s="381"/>
      <c r="F1096" s="382"/>
      <c r="G1096" s="140"/>
      <c r="H1096" s="381"/>
      <c r="I1096" s="383"/>
      <c r="J1096" s="383"/>
      <c r="K1096" s="383"/>
      <c r="L1096" s="383"/>
      <c r="M1096" s="383"/>
      <c r="N1096" s="384"/>
      <c r="O1096" s="383"/>
      <c r="P1096" s="383"/>
      <c r="Q1096" s="383"/>
      <c r="R1096" s="383"/>
      <c r="S1096" s="383"/>
      <c r="T1096" s="150"/>
      <c r="U1096" s="204"/>
      <c r="V1096" s="204"/>
      <c r="W1096" s="204"/>
      <c r="X1096" s="204"/>
      <c r="Y1096" s="204"/>
      <c r="Z1096" s="204"/>
    </row>
    <row r="1097" spans="2:28">
      <c r="B1097" s="319" t="s">
        <v>44</v>
      </c>
      <c r="C1097" s="320"/>
      <c r="D1097" s="321"/>
      <c r="E1097" s="311" t="s">
        <v>47</v>
      </c>
      <c r="F1097" s="322"/>
      <c r="G1097" s="141">
        <v>948</v>
      </c>
      <c r="H1097" s="313">
        <v>10</v>
      </c>
      <c r="I1097" s="318"/>
      <c r="J1097" s="347"/>
      <c r="K1097" s="315">
        <v>10</v>
      </c>
      <c r="L1097" s="313"/>
      <c r="M1097" s="316"/>
      <c r="N1097" s="317">
        <v>948</v>
      </c>
      <c r="O1097" s="318"/>
      <c r="P1097" s="318"/>
      <c r="Q1097" s="317">
        <f>+H1097+Q1002</f>
        <v>948</v>
      </c>
      <c r="R1097" s="318"/>
      <c r="S1097" s="318"/>
      <c r="T1097" s="151">
        <f>+Q1097/G1097</f>
        <v>1</v>
      </c>
      <c r="U1097" s="205">
        <f>+H1097+N1002</f>
        <v>948</v>
      </c>
      <c r="V1097" s="205">
        <f>+N1097-U1097</f>
        <v>0</v>
      </c>
      <c r="W1097" s="205">
        <f>+K1097+Q1002</f>
        <v>948</v>
      </c>
      <c r="X1097" s="205">
        <f>+Q1097-W1097</f>
        <v>0</v>
      </c>
      <c r="Y1097" s="206">
        <f>+W1097/G1097</f>
        <v>1</v>
      </c>
      <c r="Z1097" s="207">
        <f>+T1097-Y1097</f>
        <v>0</v>
      </c>
      <c r="AB1097" s="205">
        <f>+G1097-N1097</f>
        <v>0</v>
      </c>
    </row>
    <row r="1098" spans="2:28">
      <c r="B1098" s="319" t="s">
        <v>45</v>
      </c>
      <c r="C1098" s="320"/>
      <c r="D1098" s="321"/>
      <c r="E1098" s="311" t="s">
        <v>48</v>
      </c>
      <c r="F1098" s="322"/>
      <c r="G1098" s="141">
        <v>240</v>
      </c>
      <c r="H1098" s="313">
        <v>10</v>
      </c>
      <c r="I1098" s="318"/>
      <c r="J1098" s="347"/>
      <c r="K1098" s="315">
        <v>10</v>
      </c>
      <c r="L1098" s="313"/>
      <c r="M1098" s="316"/>
      <c r="N1098" s="348">
        <v>240</v>
      </c>
      <c r="O1098" s="349"/>
      <c r="P1098" s="349"/>
      <c r="Q1098" s="317">
        <f t="shared" ref="Q1098:Q1099" si="325">+H1098+Q1003</f>
        <v>250</v>
      </c>
      <c r="R1098" s="318"/>
      <c r="S1098" s="318"/>
      <c r="T1098" s="151">
        <f t="shared" ref="T1098:T1099" si="326">+Q1098/G1098</f>
        <v>1.0416666666666667</v>
      </c>
      <c r="U1098" s="205">
        <f t="shared" ref="U1098:U1099" si="327">+H1098+N1003</f>
        <v>240</v>
      </c>
      <c r="V1098" s="205">
        <f t="shared" ref="V1098:V1099" si="328">+N1098-U1098</f>
        <v>0</v>
      </c>
      <c r="W1098" s="205">
        <f t="shared" ref="W1098:W1099" si="329">+K1098+Q1003</f>
        <v>250</v>
      </c>
      <c r="X1098" s="205">
        <f t="shared" ref="X1098:X1099" si="330">+Q1098-W1098</f>
        <v>0</v>
      </c>
      <c r="Y1098" s="206">
        <f t="shared" ref="Y1098:Y1099" si="331">+W1098/G1098</f>
        <v>1.0416666666666667</v>
      </c>
      <c r="Z1098" s="207">
        <f t="shared" ref="Z1098:Z1099" si="332">+T1098-Y1098</f>
        <v>0</v>
      </c>
      <c r="AB1098" s="205">
        <f t="shared" ref="AB1098:AB1099" si="333">+G1098-N1098</f>
        <v>0</v>
      </c>
    </row>
    <row r="1099" spans="2:28">
      <c r="B1099" s="44" t="s">
        <v>46</v>
      </c>
      <c r="C1099" s="42"/>
      <c r="D1099" s="43"/>
      <c r="E1099" s="350" t="s">
        <v>48</v>
      </c>
      <c r="F1099" s="322"/>
      <c r="G1099" s="141">
        <v>950</v>
      </c>
      <c r="H1099" s="313">
        <v>40</v>
      </c>
      <c r="I1099" s="313"/>
      <c r="J1099" s="314"/>
      <c r="K1099" s="315">
        <v>40</v>
      </c>
      <c r="L1099" s="313"/>
      <c r="M1099" s="316"/>
      <c r="N1099" s="317">
        <v>950</v>
      </c>
      <c r="O1099" s="318"/>
      <c r="P1099" s="318"/>
      <c r="Q1099" s="317">
        <f t="shared" si="325"/>
        <v>950</v>
      </c>
      <c r="R1099" s="318"/>
      <c r="S1099" s="318"/>
      <c r="T1099" s="151">
        <f t="shared" si="326"/>
        <v>1</v>
      </c>
      <c r="U1099" s="205">
        <f t="shared" si="327"/>
        <v>950</v>
      </c>
      <c r="V1099" s="205">
        <f t="shared" si="328"/>
        <v>0</v>
      </c>
      <c r="W1099" s="205">
        <f t="shared" si="329"/>
        <v>950</v>
      </c>
      <c r="X1099" s="205">
        <f t="shared" si="330"/>
        <v>0</v>
      </c>
      <c r="Y1099" s="206">
        <f t="shared" si="331"/>
        <v>1</v>
      </c>
      <c r="Z1099" s="207">
        <f t="shared" si="332"/>
        <v>0</v>
      </c>
      <c r="AB1099" s="205">
        <f t="shared" si="333"/>
        <v>0</v>
      </c>
    </row>
    <row r="1100" spans="2:28">
      <c r="B1100" s="308" t="s">
        <v>51</v>
      </c>
      <c r="C1100" s="309"/>
      <c r="D1100" s="310"/>
      <c r="E1100" s="311"/>
      <c r="F1100" s="312"/>
      <c r="G1100" s="141"/>
      <c r="H1100" s="313"/>
      <c r="I1100" s="313"/>
      <c r="J1100" s="314"/>
      <c r="K1100" s="315"/>
      <c r="L1100" s="313"/>
      <c r="M1100" s="316"/>
      <c r="N1100" s="317"/>
      <c r="O1100" s="318"/>
      <c r="P1100" s="318"/>
      <c r="Q1100" s="318"/>
      <c r="R1100" s="318"/>
      <c r="S1100" s="318"/>
      <c r="T1100" s="151"/>
      <c r="U1100" s="204"/>
      <c r="V1100" s="204"/>
      <c r="W1100" s="204"/>
      <c r="X1100" s="204"/>
      <c r="Y1100" s="204"/>
      <c r="Z1100" s="204"/>
    </row>
    <row r="1101" spans="2:28" ht="15.75" thickBot="1">
      <c r="B1101" s="319" t="s">
        <v>52</v>
      </c>
      <c r="C1101" s="320"/>
      <c r="D1101" s="321"/>
      <c r="E1101" s="311" t="s">
        <v>53</v>
      </c>
      <c r="F1101" s="322"/>
      <c r="G1101" s="142">
        <v>48</v>
      </c>
      <c r="H1101" s="313">
        <v>4</v>
      </c>
      <c r="I1101" s="313"/>
      <c r="J1101" s="314"/>
      <c r="K1101" s="315">
        <v>4</v>
      </c>
      <c r="L1101" s="313"/>
      <c r="M1101" s="316"/>
      <c r="N1101" s="317">
        <v>48</v>
      </c>
      <c r="O1101" s="318"/>
      <c r="P1101" s="318"/>
      <c r="Q1101" s="317">
        <v>48</v>
      </c>
      <c r="R1101" s="318"/>
      <c r="S1101" s="318"/>
      <c r="T1101" s="151">
        <f t="shared" ref="T1101" si="334">+Q1101/G1101</f>
        <v>1</v>
      </c>
      <c r="U1101" s="205">
        <f>+H1101+N1006</f>
        <v>48</v>
      </c>
      <c r="V1101" s="205">
        <f>+N1101-U1101</f>
        <v>0</v>
      </c>
      <c r="W1101" s="205">
        <f>+K1101+Q1006</f>
        <v>48</v>
      </c>
      <c r="X1101" s="205">
        <f>+Q1101-W1101</f>
        <v>0</v>
      </c>
      <c r="Y1101" s="206">
        <f>+W1101/G1101</f>
        <v>1</v>
      </c>
      <c r="Z1101" s="207">
        <f>+T1101-Y1101</f>
        <v>0</v>
      </c>
      <c r="AB1101" s="205">
        <f>+G1101-N1101</f>
        <v>0</v>
      </c>
    </row>
    <row r="1102" spans="2:28" ht="15.75" thickBot="1">
      <c r="B1102" s="323" t="s">
        <v>22</v>
      </c>
      <c r="C1102" s="324"/>
      <c r="D1102" s="324"/>
      <c r="E1102" s="324"/>
      <c r="F1102" s="324"/>
      <c r="G1102" s="325"/>
      <c r="H1102" s="326"/>
      <c r="I1102" s="326"/>
      <c r="J1102" s="326"/>
      <c r="K1102" s="326"/>
      <c r="L1102" s="326"/>
      <c r="M1102" s="327"/>
      <c r="N1102" s="325"/>
      <c r="O1102" s="326"/>
      <c r="P1102" s="326"/>
      <c r="Q1102" s="326"/>
      <c r="R1102" s="326"/>
      <c r="S1102" s="326"/>
      <c r="T1102" s="327"/>
      <c r="U1102" s="204"/>
      <c r="V1102" s="204"/>
      <c r="W1102" s="204"/>
      <c r="X1102" s="204"/>
      <c r="Y1102" s="204"/>
      <c r="Z1102" s="204"/>
    </row>
    <row r="1103" spans="2:28" ht="15.75" thickBot="1">
      <c r="B1103" s="5"/>
      <c r="C1103" s="6"/>
      <c r="D1103" s="7"/>
      <c r="E1103" s="8"/>
      <c r="F1103" s="9"/>
      <c r="G1103" s="10"/>
      <c r="H1103" s="12"/>
      <c r="I1103" s="12"/>
      <c r="J1103" s="13"/>
      <c r="K1103" s="12"/>
      <c r="L1103" s="13"/>
      <c r="M1103" s="12"/>
      <c r="N1103" s="12"/>
      <c r="O1103" s="12"/>
      <c r="P1103" s="12"/>
      <c r="Q1103" s="13"/>
      <c r="R1103" s="12"/>
      <c r="S1103" s="10"/>
      <c r="T1103" s="12"/>
      <c r="U1103" s="204"/>
      <c r="V1103" s="204"/>
      <c r="W1103" s="204"/>
      <c r="X1103" s="204"/>
      <c r="Y1103" s="204"/>
      <c r="Z1103" s="204"/>
    </row>
    <row r="1104" spans="2:28" ht="16.5" thickBot="1">
      <c r="B1104" s="328" t="s">
        <v>23</v>
      </c>
      <c r="C1104" s="329"/>
      <c r="D1104" s="329"/>
      <c r="E1104" s="329"/>
      <c r="F1104" s="330"/>
      <c r="G1104" s="334" t="s">
        <v>24</v>
      </c>
      <c r="H1104" s="335"/>
      <c r="I1104" s="335"/>
      <c r="J1104" s="335"/>
      <c r="K1104" s="335"/>
      <c r="L1104" s="335"/>
      <c r="M1104" s="335"/>
      <c r="N1104" s="335"/>
      <c r="O1104" s="335"/>
      <c r="P1104" s="335"/>
      <c r="Q1104" s="335"/>
      <c r="R1104" s="335"/>
      <c r="S1104" s="335"/>
      <c r="T1104" s="336"/>
      <c r="U1104" s="204"/>
      <c r="V1104" s="204"/>
      <c r="W1104" s="204"/>
      <c r="X1104" s="204"/>
      <c r="Y1104" s="204"/>
      <c r="Z1104" s="204"/>
    </row>
    <row r="1105" spans="2:28" ht="15.75" thickBot="1">
      <c r="B1105" s="331"/>
      <c r="C1105" s="332"/>
      <c r="D1105" s="332"/>
      <c r="E1105" s="332"/>
      <c r="F1105" s="333"/>
      <c r="G1105" s="337" t="s">
        <v>25</v>
      </c>
      <c r="H1105" s="332" t="s">
        <v>17</v>
      </c>
      <c r="I1105" s="332"/>
      <c r="J1105" s="332"/>
      <c r="K1105" s="332"/>
      <c r="L1105" s="332"/>
      <c r="M1105" s="333"/>
      <c r="N1105" s="340" t="s">
        <v>18</v>
      </c>
      <c r="O1105" s="341"/>
      <c r="P1105" s="341"/>
      <c r="Q1105" s="341"/>
      <c r="R1105" s="341"/>
      <c r="S1105" s="341"/>
      <c r="T1105" s="342"/>
      <c r="U1105" s="204"/>
      <c r="V1105" s="204"/>
      <c r="W1105" s="204"/>
      <c r="X1105" s="204"/>
      <c r="Y1105" s="204"/>
      <c r="Z1105" s="204"/>
    </row>
    <row r="1106" spans="2:28" ht="15.75" customHeight="1" thickBot="1">
      <c r="B1106" s="331"/>
      <c r="C1106" s="332"/>
      <c r="D1106" s="332"/>
      <c r="E1106" s="332"/>
      <c r="F1106" s="333"/>
      <c r="G1106" s="338"/>
      <c r="H1106" s="302" t="s">
        <v>19</v>
      </c>
      <c r="I1106" s="302"/>
      <c r="J1106" s="303"/>
      <c r="K1106" s="301" t="s">
        <v>26</v>
      </c>
      <c r="L1106" s="302"/>
      <c r="M1106" s="303"/>
      <c r="N1106" s="301" t="s">
        <v>19</v>
      </c>
      <c r="O1106" s="302"/>
      <c r="P1106" s="343"/>
      <c r="Q1106" s="344" t="s">
        <v>26</v>
      </c>
      <c r="R1106" s="302"/>
      <c r="S1106" s="303"/>
      <c r="T1106" s="345" t="s">
        <v>21</v>
      </c>
      <c r="U1106" s="233" t="s">
        <v>124</v>
      </c>
      <c r="V1106" s="234"/>
      <c r="W1106" s="233" t="s">
        <v>125</v>
      </c>
      <c r="X1106" s="234"/>
      <c r="Y1106" s="233" t="s">
        <v>123</v>
      </c>
      <c r="Z1106" s="234"/>
      <c r="AA1106" s="233" t="s">
        <v>126</v>
      </c>
      <c r="AB1106" s="234"/>
    </row>
    <row r="1107" spans="2:28" ht="15.75" thickBot="1">
      <c r="B1107" s="331"/>
      <c r="C1107" s="332"/>
      <c r="D1107" s="332"/>
      <c r="E1107" s="332"/>
      <c r="F1107" s="333"/>
      <c r="G1107" s="339"/>
      <c r="H1107" s="180" t="s">
        <v>27</v>
      </c>
      <c r="I1107" s="174" t="s">
        <v>28</v>
      </c>
      <c r="J1107" s="174" t="s">
        <v>29</v>
      </c>
      <c r="K1107" s="180" t="s">
        <v>27</v>
      </c>
      <c r="L1107" s="174" t="s">
        <v>28</v>
      </c>
      <c r="M1107" s="181" t="s">
        <v>29</v>
      </c>
      <c r="N1107" s="15" t="s">
        <v>27</v>
      </c>
      <c r="O1107" s="180" t="s">
        <v>28</v>
      </c>
      <c r="P1107" s="16" t="s">
        <v>29</v>
      </c>
      <c r="Q1107" s="17" t="s">
        <v>27</v>
      </c>
      <c r="R1107" s="179" t="s">
        <v>28</v>
      </c>
      <c r="S1107" s="174" t="s">
        <v>29</v>
      </c>
      <c r="T1107" s="346"/>
      <c r="U1107" s="235"/>
      <c r="V1107" s="236"/>
      <c r="W1107" s="235"/>
      <c r="X1107" s="236"/>
      <c r="Y1107" s="235"/>
      <c r="Z1107" s="236"/>
      <c r="AA1107" s="235"/>
      <c r="AB1107" s="236"/>
    </row>
    <row r="1108" spans="2:28" ht="15.75" thickBot="1">
      <c r="B1108" s="282" t="s">
        <v>30</v>
      </c>
      <c r="C1108" s="283"/>
      <c r="D1108" s="283"/>
      <c r="E1108" s="283"/>
      <c r="F1108" s="283"/>
      <c r="G1108" s="283"/>
      <c r="H1108" s="283"/>
      <c r="I1108" s="283"/>
      <c r="J1108" s="283"/>
      <c r="K1108" s="283"/>
      <c r="L1108" s="283"/>
      <c r="M1108" s="283"/>
      <c r="N1108" s="283"/>
      <c r="O1108" s="283"/>
      <c r="P1108" s="283"/>
      <c r="Q1108" s="283"/>
      <c r="R1108" s="283"/>
      <c r="S1108" s="283"/>
      <c r="T1108" s="284"/>
      <c r="U1108" s="204"/>
      <c r="V1108" s="204"/>
      <c r="W1108" s="204"/>
      <c r="X1108" s="204"/>
      <c r="Y1108" s="204"/>
      <c r="Z1108" s="204"/>
    </row>
    <row r="1109" spans="2:28" ht="15.75" thickBot="1">
      <c r="B1109" s="285" t="s">
        <v>49</v>
      </c>
      <c r="C1109" s="286"/>
      <c r="D1109" s="286"/>
      <c r="E1109" s="286"/>
      <c r="F1109" s="286"/>
      <c r="G1109" s="95">
        <f>SUM(G1110:G1123)</f>
        <v>272871</v>
      </c>
      <c r="H1109" s="95"/>
      <c r="I1109" s="95">
        <f>SUM(I1110:I1123)</f>
        <v>10250</v>
      </c>
      <c r="J1109" s="95"/>
      <c r="K1109" s="95"/>
      <c r="L1109" s="95">
        <f>SUM(L1110:L1123)</f>
        <v>29316.95</v>
      </c>
      <c r="M1109" s="95"/>
      <c r="N1109" s="95"/>
      <c r="O1109" s="95">
        <f>SUM(O1110:O1123)</f>
        <v>272871</v>
      </c>
      <c r="P1109" s="173"/>
      <c r="Q1109" s="95"/>
      <c r="R1109" s="95">
        <f>SUM(R1110:R1123)</f>
        <v>272871</v>
      </c>
      <c r="S1109" s="173"/>
      <c r="T1109" s="159"/>
      <c r="U1109" s="120"/>
      <c r="V1109" s="120"/>
      <c r="W1109" s="121"/>
      <c r="X1109" s="121"/>
      <c r="Y1109" s="206"/>
      <c r="Z1109" s="206"/>
    </row>
    <row r="1110" spans="2:28">
      <c r="B1110" s="86" t="s">
        <v>93</v>
      </c>
      <c r="F1110" s="84"/>
      <c r="G1110" s="119">
        <v>6000</v>
      </c>
      <c r="H1110" s="20"/>
      <c r="I1110" s="20">
        <v>0</v>
      </c>
      <c r="J1110" s="20"/>
      <c r="K1110" s="20"/>
      <c r="L1110" s="123">
        <v>0</v>
      </c>
      <c r="M1110" s="108"/>
      <c r="N1110" s="20"/>
      <c r="O1110" s="20">
        <f>+I1110+O1015</f>
        <v>6000</v>
      </c>
      <c r="P1110" s="20"/>
      <c r="Q1110" s="20"/>
      <c r="R1110" s="20">
        <v>6000</v>
      </c>
      <c r="S1110" s="20"/>
      <c r="T1110" s="152">
        <f>+R1110/G1110</f>
        <v>1</v>
      </c>
      <c r="U1110" s="120">
        <f>+I1110+O1015</f>
        <v>6000</v>
      </c>
      <c r="V1110" s="120">
        <f>+O1110-U1110</f>
        <v>0</v>
      </c>
      <c r="W1110" s="121">
        <f>+L1110+R1015</f>
        <v>6000</v>
      </c>
      <c r="X1110" s="121">
        <f>+R1110-W1110</f>
        <v>0</v>
      </c>
      <c r="Y1110" s="206">
        <f t="shared" ref="Y1110" si="335">+W1110/G1110</f>
        <v>1</v>
      </c>
      <c r="Z1110" s="206">
        <f t="shared" ref="Z1110" si="336">+T1110-Y1110</f>
        <v>0</v>
      </c>
      <c r="AB1110" s="121">
        <f>+G1110-O1110</f>
        <v>0</v>
      </c>
    </row>
    <row r="1111" spans="2:28">
      <c r="B1111" s="86" t="s">
        <v>94</v>
      </c>
      <c r="F1111" s="84"/>
      <c r="G1111" s="119">
        <v>30000</v>
      </c>
      <c r="H1111" s="20"/>
      <c r="I1111" s="20">
        <v>0</v>
      </c>
      <c r="J1111" s="20"/>
      <c r="K1111" s="20"/>
      <c r="L1111" s="118">
        <v>0</v>
      </c>
      <c r="M1111" s="108"/>
      <c r="N1111" s="20"/>
      <c r="O1111" s="20">
        <f t="shared" ref="O1111:O1123" si="337">+I1111+O1016</f>
        <v>30000</v>
      </c>
      <c r="P1111" s="20"/>
      <c r="Q1111" s="20"/>
      <c r="R1111" s="20">
        <v>30000</v>
      </c>
      <c r="S1111" s="20"/>
      <c r="T1111" s="152">
        <f t="shared" ref="T1111:T1123" si="338">+R1111/G1111</f>
        <v>1</v>
      </c>
      <c r="U1111" s="120">
        <f t="shared" ref="U1111:U1123" si="339">+I1111+O1016</f>
        <v>30000</v>
      </c>
      <c r="V1111" s="120">
        <f t="shared" ref="V1111:V1123" si="340">+O1111-U1111</f>
        <v>0</v>
      </c>
      <c r="W1111" s="121">
        <f t="shared" ref="W1111:W1114" si="341">+L1111+R1016</f>
        <v>30000</v>
      </c>
      <c r="X1111" s="121">
        <f t="shared" ref="X1111:X1123" si="342">+R1111-W1111</f>
        <v>0</v>
      </c>
      <c r="Y1111" s="206">
        <f t="shared" ref="Y1111:Y1123" si="343">+W1111/G1111</f>
        <v>1</v>
      </c>
      <c r="Z1111" s="206">
        <f t="shared" ref="Z1111:Z1123" si="344">+T1111-Y1111</f>
        <v>0</v>
      </c>
      <c r="AB1111" s="121">
        <f t="shared" ref="AB1111:AB1123" si="345">+G1111-O1111</f>
        <v>0</v>
      </c>
    </row>
    <row r="1112" spans="2:28">
      <c r="B1112" s="86" t="s">
        <v>95</v>
      </c>
      <c r="F1112" s="84"/>
      <c r="G1112" s="119">
        <v>10500</v>
      </c>
      <c r="H1112" s="20"/>
      <c r="I1112" s="20">
        <v>0</v>
      </c>
      <c r="J1112" s="20"/>
      <c r="K1112" s="20"/>
      <c r="L1112" s="119">
        <v>0</v>
      </c>
      <c r="M1112" s="108"/>
      <c r="N1112" s="20"/>
      <c r="O1112" s="20">
        <f t="shared" si="337"/>
        <v>10500</v>
      </c>
      <c r="P1112" s="20"/>
      <c r="Q1112" s="20"/>
      <c r="R1112" s="20">
        <v>10500</v>
      </c>
      <c r="S1112" s="20"/>
      <c r="T1112" s="152">
        <f t="shared" si="338"/>
        <v>1</v>
      </c>
      <c r="U1112" s="120">
        <f t="shared" si="339"/>
        <v>10500</v>
      </c>
      <c r="V1112" s="120">
        <f t="shared" si="340"/>
        <v>0</v>
      </c>
      <c r="W1112" s="121">
        <f t="shared" si="341"/>
        <v>10500</v>
      </c>
      <c r="X1112" s="121">
        <f t="shared" si="342"/>
        <v>0</v>
      </c>
      <c r="Y1112" s="206">
        <f t="shared" si="343"/>
        <v>1</v>
      </c>
      <c r="Z1112" s="206">
        <f t="shared" si="344"/>
        <v>0</v>
      </c>
      <c r="AB1112" s="121">
        <f t="shared" si="345"/>
        <v>0</v>
      </c>
    </row>
    <row r="1113" spans="2:28">
      <c r="B1113" s="86" t="s">
        <v>96</v>
      </c>
      <c r="F1113" s="84"/>
      <c r="G1113" s="119">
        <v>16000</v>
      </c>
      <c r="H1113" s="20"/>
      <c r="I1113" s="20">
        <v>0</v>
      </c>
      <c r="J1113" s="20"/>
      <c r="K1113" s="20"/>
      <c r="L1113" s="119">
        <v>0</v>
      </c>
      <c r="M1113" s="108"/>
      <c r="N1113" s="20"/>
      <c r="O1113" s="20">
        <f t="shared" si="337"/>
        <v>16000</v>
      </c>
      <c r="P1113" s="20"/>
      <c r="Q1113" s="20"/>
      <c r="R1113" s="20">
        <v>16000</v>
      </c>
      <c r="S1113" s="20"/>
      <c r="T1113" s="152">
        <f t="shared" si="338"/>
        <v>1</v>
      </c>
      <c r="U1113" s="120">
        <f t="shared" si="339"/>
        <v>16000</v>
      </c>
      <c r="V1113" s="120">
        <f t="shared" si="340"/>
        <v>0</v>
      </c>
      <c r="W1113" s="121">
        <f t="shared" si="341"/>
        <v>16000</v>
      </c>
      <c r="X1113" s="121">
        <f t="shared" si="342"/>
        <v>0</v>
      </c>
      <c r="Y1113" s="206">
        <f t="shared" si="343"/>
        <v>1</v>
      </c>
      <c r="Z1113" s="206">
        <f t="shared" si="344"/>
        <v>0</v>
      </c>
      <c r="AB1113" s="121">
        <f t="shared" si="345"/>
        <v>0</v>
      </c>
    </row>
    <row r="1114" spans="2:28">
      <c r="B1114" s="86" t="s">
        <v>97</v>
      </c>
      <c r="F1114" s="84"/>
      <c r="G1114" s="119">
        <v>92994</v>
      </c>
      <c r="H1114" s="20"/>
      <c r="I1114" s="220">
        <v>9788.0400000000009</v>
      </c>
      <c r="J1114" s="220"/>
      <c r="K1114" s="220"/>
      <c r="L1114" s="119">
        <v>14396</v>
      </c>
      <c r="M1114" s="219"/>
      <c r="N1114" s="220"/>
      <c r="O1114" s="220">
        <f t="shared" si="337"/>
        <v>92994</v>
      </c>
      <c r="P1114" s="220"/>
      <c r="Q1114" s="220"/>
      <c r="R1114" s="220">
        <v>92994</v>
      </c>
      <c r="S1114" s="220"/>
      <c r="T1114" s="152">
        <f t="shared" si="338"/>
        <v>1</v>
      </c>
      <c r="U1114" s="120">
        <f t="shared" si="339"/>
        <v>92994</v>
      </c>
      <c r="V1114" s="120">
        <f t="shared" si="340"/>
        <v>0</v>
      </c>
      <c r="W1114" s="121">
        <f t="shared" si="341"/>
        <v>92994</v>
      </c>
      <c r="X1114" s="121">
        <f t="shared" si="342"/>
        <v>0</v>
      </c>
      <c r="Y1114" s="206">
        <f t="shared" si="343"/>
        <v>1</v>
      </c>
      <c r="Z1114" s="206">
        <f t="shared" si="344"/>
        <v>0</v>
      </c>
      <c r="AB1114" s="121">
        <f t="shared" si="345"/>
        <v>0</v>
      </c>
    </row>
    <row r="1115" spans="2:28">
      <c r="B1115" s="86" t="s">
        <v>98</v>
      </c>
      <c r="F1115" s="84"/>
      <c r="G1115" s="119">
        <v>5000</v>
      </c>
      <c r="H1115" s="20"/>
      <c r="I1115" s="220">
        <v>0</v>
      </c>
      <c r="J1115" s="220"/>
      <c r="K1115" s="220"/>
      <c r="L1115" s="119">
        <v>1700</v>
      </c>
      <c r="M1115" s="219"/>
      <c r="N1115" s="220"/>
      <c r="O1115" s="220">
        <f t="shared" si="337"/>
        <v>5000</v>
      </c>
      <c r="P1115" s="220"/>
      <c r="Q1115" s="220"/>
      <c r="R1115" s="220">
        <v>5000</v>
      </c>
      <c r="S1115" s="220"/>
      <c r="T1115" s="152">
        <f t="shared" si="338"/>
        <v>1</v>
      </c>
      <c r="U1115" s="120">
        <f t="shared" si="339"/>
        <v>5000</v>
      </c>
      <c r="V1115" s="120">
        <f t="shared" si="340"/>
        <v>0</v>
      </c>
      <c r="W1115" s="121">
        <f>+L1115+R1020</f>
        <v>5000</v>
      </c>
      <c r="X1115" s="121">
        <f t="shared" si="342"/>
        <v>0</v>
      </c>
      <c r="Y1115" s="206">
        <f t="shared" si="343"/>
        <v>1</v>
      </c>
      <c r="Z1115" s="206">
        <f t="shared" si="344"/>
        <v>0</v>
      </c>
      <c r="AB1115" s="121">
        <f t="shared" si="345"/>
        <v>0</v>
      </c>
    </row>
    <row r="1116" spans="2:28">
      <c r="B1116" s="86" t="s">
        <v>99</v>
      </c>
      <c r="F1116" s="84"/>
      <c r="G1116" s="119">
        <v>14000</v>
      </c>
      <c r="H1116" s="20"/>
      <c r="I1116" s="220">
        <v>0</v>
      </c>
      <c r="J1116" s="220"/>
      <c r="K1116" s="220"/>
      <c r="L1116" s="119">
        <v>0</v>
      </c>
      <c r="M1116" s="219"/>
      <c r="N1116" s="220"/>
      <c r="O1116" s="220">
        <f t="shared" si="337"/>
        <v>14000</v>
      </c>
      <c r="P1116" s="220"/>
      <c r="Q1116" s="220"/>
      <c r="R1116" s="220">
        <v>14000</v>
      </c>
      <c r="S1116" s="220"/>
      <c r="T1116" s="152">
        <f t="shared" si="338"/>
        <v>1</v>
      </c>
      <c r="U1116" s="120">
        <f t="shared" si="339"/>
        <v>14000</v>
      </c>
      <c r="V1116" s="120">
        <f t="shared" si="340"/>
        <v>0</v>
      </c>
      <c r="W1116" s="121">
        <f t="shared" ref="W1116:W1122" si="346">+L1116+R1021</f>
        <v>14000</v>
      </c>
      <c r="X1116" s="121">
        <f t="shared" si="342"/>
        <v>0</v>
      </c>
      <c r="Y1116" s="206">
        <f t="shared" si="343"/>
        <v>1</v>
      </c>
      <c r="Z1116" s="206">
        <f t="shared" si="344"/>
        <v>0</v>
      </c>
      <c r="AB1116" s="121">
        <f t="shared" si="345"/>
        <v>0</v>
      </c>
    </row>
    <row r="1117" spans="2:28">
      <c r="B1117" s="86" t="s">
        <v>100</v>
      </c>
      <c r="F1117" s="84"/>
      <c r="G1117" s="119">
        <v>10000</v>
      </c>
      <c r="H1117" s="20"/>
      <c r="I1117" s="220">
        <v>0</v>
      </c>
      <c r="J1117" s="220"/>
      <c r="K1117" s="220"/>
      <c r="L1117" s="119">
        <v>10000</v>
      </c>
      <c r="M1117" s="219"/>
      <c r="N1117" s="220"/>
      <c r="O1117" s="220">
        <f t="shared" si="337"/>
        <v>10000</v>
      </c>
      <c r="P1117" s="220"/>
      <c r="Q1117" s="220"/>
      <c r="R1117" s="220">
        <v>10000</v>
      </c>
      <c r="S1117" s="220"/>
      <c r="T1117" s="152">
        <f t="shared" si="338"/>
        <v>1</v>
      </c>
      <c r="U1117" s="120">
        <f t="shared" si="339"/>
        <v>10000</v>
      </c>
      <c r="V1117" s="120">
        <f t="shared" si="340"/>
        <v>0</v>
      </c>
      <c r="W1117" s="121">
        <f t="shared" si="346"/>
        <v>10000</v>
      </c>
      <c r="X1117" s="121">
        <f t="shared" si="342"/>
        <v>0</v>
      </c>
      <c r="Y1117" s="206">
        <f t="shared" si="343"/>
        <v>1</v>
      </c>
      <c r="Z1117" s="206">
        <f t="shared" si="344"/>
        <v>0</v>
      </c>
      <c r="AB1117" s="121">
        <f t="shared" si="345"/>
        <v>0</v>
      </c>
    </row>
    <row r="1118" spans="2:28">
      <c r="B1118" s="86" t="s">
        <v>101</v>
      </c>
      <c r="F1118" s="84"/>
      <c r="G1118" s="119">
        <v>12000</v>
      </c>
      <c r="H1118" s="20"/>
      <c r="I1118" s="220">
        <v>0</v>
      </c>
      <c r="J1118" s="220"/>
      <c r="K1118" s="220"/>
      <c r="L1118" s="119">
        <v>793.99</v>
      </c>
      <c r="M1118" s="219"/>
      <c r="N1118" s="220"/>
      <c r="O1118" s="220">
        <f t="shared" si="337"/>
        <v>12000</v>
      </c>
      <c r="P1118" s="220"/>
      <c r="Q1118" s="220"/>
      <c r="R1118" s="220">
        <v>12000</v>
      </c>
      <c r="S1118" s="220"/>
      <c r="T1118" s="152">
        <f t="shared" si="338"/>
        <v>1</v>
      </c>
      <c r="U1118" s="120">
        <f t="shared" si="339"/>
        <v>12000</v>
      </c>
      <c r="V1118" s="120">
        <f t="shared" si="340"/>
        <v>0</v>
      </c>
      <c r="W1118" s="121">
        <f t="shared" si="346"/>
        <v>12000</v>
      </c>
      <c r="X1118" s="121">
        <f t="shared" si="342"/>
        <v>0</v>
      </c>
      <c r="Y1118" s="206">
        <f t="shared" si="343"/>
        <v>1</v>
      </c>
      <c r="Z1118" s="206">
        <f t="shared" si="344"/>
        <v>0</v>
      </c>
      <c r="AB1118" s="121">
        <f t="shared" si="345"/>
        <v>0</v>
      </c>
    </row>
    <row r="1119" spans="2:28">
      <c r="B1119" s="86" t="s">
        <v>102</v>
      </c>
      <c r="F1119" s="84"/>
      <c r="G1119" s="119">
        <v>13000</v>
      </c>
      <c r="H1119" s="20"/>
      <c r="I1119" s="220">
        <v>0</v>
      </c>
      <c r="J1119" s="220"/>
      <c r="K1119" s="220"/>
      <c r="L1119" s="119">
        <v>0</v>
      </c>
      <c r="M1119" s="219"/>
      <c r="N1119" s="220"/>
      <c r="O1119" s="220">
        <f t="shared" si="337"/>
        <v>13000</v>
      </c>
      <c r="P1119" s="220"/>
      <c r="Q1119" s="220"/>
      <c r="R1119" s="227">
        <v>13000</v>
      </c>
      <c r="S1119" s="219"/>
      <c r="T1119" s="152">
        <f t="shared" si="338"/>
        <v>1</v>
      </c>
      <c r="U1119" s="120">
        <f t="shared" si="339"/>
        <v>13000</v>
      </c>
      <c r="V1119" s="120">
        <f t="shared" si="340"/>
        <v>0</v>
      </c>
      <c r="W1119" s="121">
        <f t="shared" si="346"/>
        <v>13000</v>
      </c>
      <c r="X1119" s="121">
        <f t="shared" si="342"/>
        <v>0</v>
      </c>
      <c r="Y1119" s="206">
        <f t="shared" si="343"/>
        <v>1</v>
      </c>
      <c r="Z1119" s="206">
        <f t="shared" si="344"/>
        <v>0</v>
      </c>
      <c r="AB1119" s="121">
        <f t="shared" si="345"/>
        <v>0</v>
      </c>
    </row>
    <row r="1120" spans="2:28">
      <c r="B1120" s="86" t="s">
        <v>103</v>
      </c>
      <c r="F1120" s="84"/>
      <c r="G1120" s="119">
        <v>38377</v>
      </c>
      <c r="H1120" s="20"/>
      <c r="I1120" s="220">
        <v>0</v>
      </c>
      <c r="J1120" s="220"/>
      <c r="K1120" s="220"/>
      <c r="L1120" s="119">
        <v>0</v>
      </c>
      <c r="M1120" s="219"/>
      <c r="N1120" s="220"/>
      <c r="O1120" s="220">
        <f t="shared" si="337"/>
        <v>38377</v>
      </c>
      <c r="P1120" s="220"/>
      <c r="Q1120" s="220"/>
      <c r="R1120" s="227">
        <f>SUM(L1120,R1025)</f>
        <v>38377</v>
      </c>
      <c r="S1120" s="219"/>
      <c r="T1120" s="152">
        <f t="shared" si="338"/>
        <v>1</v>
      </c>
      <c r="U1120" s="120">
        <f t="shared" si="339"/>
        <v>38377</v>
      </c>
      <c r="V1120" s="120">
        <f t="shared" si="340"/>
        <v>0</v>
      </c>
      <c r="W1120" s="121">
        <f t="shared" si="346"/>
        <v>38377</v>
      </c>
      <c r="X1120" s="121">
        <f t="shared" si="342"/>
        <v>0</v>
      </c>
      <c r="Y1120" s="206">
        <f t="shared" si="343"/>
        <v>1</v>
      </c>
      <c r="Z1120" s="206">
        <f t="shared" si="344"/>
        <v>0</v>
      </c>
      <c r="AB1120" s="121">
        <f t="shared" si="345"/>
        <v>0</v>
      </c>
    </row>
    <row r="1121" spans="1:28">
      <c r="B1121" s="86" t="s">
        <v>104</v>
      </c>
      <c r="F1121" s="84"/>
      <c r="G1121" s="119">
        <v>14000</v>
      </c>
      <c r="H1121" s="20"/>
      <c r="I1121" s="220">
        <v>0</v>
      </c>
      <c r="J1121" s="220"/>
      <c r="K1121" s="220"/>
      <c r="L1121" s="118">
        <v>0</v>
      </c>
      <c r="M1121" s="219"/>
      <c r="N1121" s="220"/>
      <c r="O1121" s="220">
        <f t="shared" si="337"/>
        <v>14000</v>
      </c>
      <c r="P1121" s="220"/>
      <c r="Q1121" s="220"/>
      <c r="R1121" s="227">
        <v>14000</v>
      </c>
      <c r="S1121" s="219"/>
      <c r="T1121" s="152">
        <f t="shared" si="338"/>
        <v>1</v>
      </c>
      <c r="U1121" s="120">
        <f t="shared" si="339"/>
        <v>14000</v>
      </c>
      <c r="V1121" s="120">
        <f t="shared" si="340"/>
        <v>0</v>
      </c>
      <c r="W1121" s="121">
        <f t="shared" si="346"/>
        <v>14000</v>
      </c>
      <c r="X1121" s="121">
        <f t="shared" si="342"/>
        <v>0</v>
      </c>
      <c r="Y1121" s="206">
        <f t="shared" si="343"/>
        <v>1</v>
      </c>
      <c r="Z1121" s="206">
        <f t="shared" si="344"/>
        <v>0</v>
      </c>
      <c r="AB1121" s="121">
        <f t="shared" si="345"/>
        <v>0</v>
      </c>
    </row>
    <row r="1122" spans="1:28">
      <c r="B1122" s="86" t="s">
        <v>105</v>
      </c>
      <c r="F1122" s="84"/>
      <c r="G1122" s="119">
        <v>1000</v>
      </c>
      <c r="H1122" s="20"/>
      <c r="I1122" s="220">
        <v>461.96</v>
      </c>
      <c r="J1122" s="220"/>
      <c r="K1122" s="220"/>
      <c r="L1122" s="118">
        <v>426.96</v>
      </c>
      <c r="M1122" s="219"/>
      <c r="N1122" s="220"/>
      <c r="O1122" s="220">
        <f t="shared" si="337"/>
        <v>1000</v>
      </c>
      <c r="P1122" s="220"/>
      <c r="Q1122" s="227"/>
      <c r="R1122" s="227">
        <v>1000</v>
      </c>
      <c r="S1122" s="219"/>
      <c r="T1122" s="152">
        <f t="shared" si="338"/>
        <v>1</v>
      </c>
      <c r="U1122" s="120">
        <f t="shared" si="339"/>
        <v>1000</v>
      </c>
      <c r="V1122" s="120">
        <f t="shared" si="340"/>
        <v>0</v>
      </c>
      <c r="W1122" s="121">
        <f t="shared" si="346"/>
        <v>999.99999999999977</v>
      </c>
      <c r="X1122" s="121">
        <f t="shared" si="342"/>
        <v>0</v>
      </c>
      <c r="Y1122" s="206">
        <f t="shared" si="343"/>
        <v>0.99999999999999978</v>
      </c>
      <c r="Z1122" s="206">
        <f t="shared" si="344"/>
        <v>0</v>
      </c>
      <c r="AB1122" s="121">
        <f t="shared" si="345"/>
        <v>0</v>
      </c>
    </row>
    <row r="1123" spans="1:28" ht="15.75" thickBot="1">
      <c r="B1123" s="88" t="s">
        <v>106</v>
      </c>
      <c r="C1123" s="83"/>
      <c r="D1123" s="83"/>
      <c r="E1123" s="83"/>
      <c r="F1123" s="87"/>
      <c r="G1123" s="119">
        <v>10000</v>
      </c>
      <c r="H1123" s="20"/>
      <c r="I1123" s="220">
        <v>0</v>
      </c>
      <c r="J1123" s="220"/>
      <c r="K1123" s="220"/>
      <c r="L1123" s="217">
        <v>2000</v>
      </c>
      <c r="M1123" s="220"/>
      <c r="N1123" s="220"/>
      <c r="O1123" s="220">
        <f t="shared" si="337"/>
        <v>10000</v>
      </c>
      <c r="P1123" s="220"/>
      <c r="Q1123" s="220"/>
      <c r="R1123" s="228">
        <v>10000</v>
      </c>
      <c r="S1123" s="219"/>
      <c r="T1123" s="152">
        <f t="shared" si="338"/>
        <v>1</v>
      </c>
      <c r="U1123" s="120">
        <f t="shared" si="339"/>
        <v>10000</v>
      </c>
      <c r="V1123" s="120">
        <f t="shared" si="340"/>
        <v>0</v>
      </c>
      <c r="W1123" s="121">
        <f>+L1123+R1028</f>
        <v>10000</v>
      </c>
      <c r="X1123" s="121">
        <f t="shared" si="342"/>
        <v>0</v>
      </c>
      <c r="Y1123" s="206">
        <f t="shared" si="343"/>
        <v>1</v>
      </c>
      <c r="Z1123" s="206">
        <f t="shared" si="344"/>
        <v>0</v>
      </c>
      <c r="AB1123" s="121">
        <f t="shared" si="345"/>
        <v>0</v>
      </c>
    </row>
    <row r="1124" spans="1:28" ht="15.75" thickBot="1">
      <c r="A1124" s="157"/>
      <c r="B1124" s="287" t="s">
        <v>51</v>
      </c>
      <c r="C1124" s="288"/>
      <c r="D1124" s="288"/>
      <c r="E1124" s="288"/>
      <c r="F1124" s="288"/>
      <c r="G1124" s="95"/>
      <c r="H1124" s="95"/>
      <c r="I1124" s="95"/>
      <c r="J1124" s="95"/>
      <c r="K1124" s="95"/>
      <c r="L1124" s="95"/>
      <c r="M1124" s="95"/>
      <c r="N1124" s="95"/>
      <c r="O1124" s="95"/>
      <c r="P1124" s="95"/>
      <c r="Q1124" s="95"/>
      <c r="R1124" s="95"/>
      <c r="S1124" s="173"/>
      <c r="T1124" s="158"/>
      <c r="U1124" s="157"/>
      <c r="V1124" s="157"/>
      <c r="W1124" s="209">
        <f>SUM(W1110:W1123)</f>
        <v>272871</v>
      </c>
      <c r="X1124" s="209">
        <f>SUM(X1110:X1123)</f>
        <v>0</v>
      </c>
      <c r="Y1124" s="157"/>
      <c r="Z1124" s="157"/>
    </row>
    <row r="1125" spans="1:28">
      <c r="B1125" s="289"/>
      <c r="C1125" s="290"/>
      <c r="D1125" s="290"/>
      <c r="E1125" s="290"/>
      <c r="F1125" s="291"/>
      <c r="G1125" s="93"/>
      <c r="H1125" s="20"/>
      <c r="I1125" s="20"/>
      <c r="J1125" s="20"/>
      <c r="K1125" s="20"/>
      <c r="L1125" s="20"/>
      <c r="M1125" s="20"/>
      <c r="N1125" s="20"/>
      <c r="O1125" s="20"/>
      <c r="P1125" s="20"/>
      <c r="Q1125" s="20"/>
      <c r="R1125" s="20"/>
      <c r="S1125" s="20"/>
      <c r="T1125" s="152"/>
      <c r="U1125" s="204"/>
      <c r="V1125" s="204"/>
      <c r="W1125" s="204"/>
      <c r="X1125" s="204"/>
      <c r="Y1125" s="204"/>
      <c r="Z1125" s="204"/>
    </row>
    <row r="1126" spans="1:28" ht="15.75" thickBot="1">
      <c r="B1126" s="289"/>
      <c r="C1126" s="290"/>
      <c r="D1126" s="290"/>
      <c r="E1126" s="290"/>
      <c r="F1126" s="291"/>
      <c r="G1126" s="93"/>
      <c r="H1126" s="20"/>
      <c r="I1126" s="20"/>
      <c r="J1126" s="20"/>
      <c r="K1126" s="20"/>
      <c r="L1126" s="20"/>
      <c r="M1126" s="20"/>
      <c r="N1126" s="20"/>
      <c r="O1126" s="20"/>
      <c r="P1126" s="20"/>
      <c r="Q1126" s="20"/>
      <c r="R1126" s="20"/>
      <c r="S1126" s="20"/>
      <c r="T1126" s="152"/>
      <c r="U1126" s="204"/>
      <c r="V1126" s="204"/>
      <c r="W1126" s="204"/>
      <c r="X1126" s="204"/>
      <c r="Y1126" s="204"/>
      <c r="Z1126" s="204"/>
    </row>
    <row r="1127" spans="1:28" ht="15.75" thickBot="1">
      <c r="A1127" s="18"/>
      <c r="B1127" s="133" t="s">
        <v>89</v>
      </c>
      <c r="C1127" s="132"/>
      <c r="D1127" s="132"/>
      <c r="E1127" s="132"/>
      <c r="F1127" s="132"/>
      <c r="G1127" s="161">
        <f>SUM(G1128:G1130)</f>
        <v>287129</v>
      </c>
      <c r="H1127" s="162"/>
      <c r="I1127" s="163">
        <f>SUM(I1128:I1130)</f>
        <v>38866</v>
      </c>
      <c r="J1127" s="164"/>
      <c r="K1127" s="164"/>
      <c r="L1127" s="163">
        <f>SUM(L1128:L1130)</f>
        <v>55063.74</v>
      </c>
      <c r="M1127" s="164"/>
      <c r="N1127" s="164"/>
      <c r="O1127" s="163">
        <f>SUM(O1128:O1130)</f>
        <v>287129</v>
      </c>
      <c r="P1127" s="164"/>
      <c r="Q1127" s="164"/>
      <c r="R1127" s="163">
        <f>SUM(R1128:R1130)</f>
        <v>287129</v>
      </c>
      <c r="S1127" s="165"/>
      <c r="T1127" s="160"/>
      <c r="U1127" s="204"/>
      <c r="V1127" s="204"/>
      <c r="W1127" s="204"/>
      <c r="X1127" s="204"/>
      <c r="Y1127" s="204"/>
      <c r="Z1127" s="204"/>
    </row>
    <row r="1128" spans="1:28">
      <c r="B1128" s="86" t="s">
        <v>90</v>
      </c>
      <c r="F1128" s="84"/>
      <c r="G1128" s="119">
        <v>233196</v>
      </c>
      <c r="H1128" s="20"/>
      <c r="I1128" s="20">
        <v>19433</v>
      </c>
      <c r="J1128" s="20"/>
      <c r="K1128" s="20"/>
      <c r="L1128" s="118">
        <v>35630.74</v>
      </c>
      <c r="M1128" s="108"/>
      <c r="N1128" s="20"/>
      <c r="O1128" s="20">
        <f>+I1128+O1033</f>
        <v>233196</v>
      </c>
      <c r="P1128" s="20"/>
      <c r="Q1128" s="20"/>
      <c r="R1128" s="20">
        <v>233196</v>
      </c>
      <c r="S1128" s="20"/>
      <c r="T1128" s="152">
        <f>+R1128/G1128</f>
        <v>1</v>
      </c>
      <c r="U1128" s="120">
        <f t="shared" ref="U1128:U1130" si="347">+I1128+O1033</f>
        <v>233196</v>
      </c>
      <c r="V1128" s="120">
        <f t="shared" ref="V1128:V1130" si="348">+O1128-U1128</f>
        <v>0</v>
      </c>
      <c r="W1128" s="121">
        <f t="shared" ref="W1128:W1131" si="349">+L1128+R1033</f>
        <v>233195.99999999994</v>
      </c>
      <c r="X1128" s="121">
        <f t="shared" ref="X1128:X1130" si="350">+R1128-W1128</f>
        <v>0</v>
      </c>
      <c r="Y1128" s="206">
        <f t="shared" ref="Y1128:Y1130" si="351">+W1128/G1128</f>
        <v>0.99999999999999978</v>
      </c>
      <c r="Z1128" s="206">
        <f t="shared" ref="Z1128:Z1130" si="352">+T1128-Y1128</f>
        <v>0</v>
      </c>
      <c r="AB1128" s="121">
        <f t="shared" ref="AB1128:AB1130" si="353">+G1128-O1128</f>
        <v>0</v>
      </c>
    </row>
    <row r="1129" spans="1:28">
      <c r="B1129" s="86" t="s">
        <v>91</v>
      </c>
      <c r="F1129" s="84"/>
      <c r="G1129" s="119">
        <v>19433</v>
      </c>
      <c r="H1129" s="20"/>
      <c r="I1129" s="20">
        <v>19433</v>
      </c>
      <c r="J1129" s="20"/>
      <c r="K1129" s="20"/>
      <c r="L1129" s="119">
        <v>19433</v>
      </c>
      <c r="M1129" s="108"/>
      <c r="N1129" s="20"/>
      <c r="O1129" s="20">
        <f t="shared" ref="O1129:O1130" si="354">+I1129+O1034</f>
        <v>19433</v>
      </c>
      <c r="P1129" s="20"/>
      <c r="Q1129" s="20"/>
      <c r="R1129" s="20">
        <f>+L1129+R1034</f>
        <v>19433</v>
      </c>
      <c r="S1129" s="20"/>
      <c r="T1129" s="152">
        <f t="shared" ref="T1129:T1130" si="355">+R1129/G1129</f>
        <v>1</v>
      </c>
      <c r="U1129" s="120">
        <f t="shared" si="347"/>
        <v>19433</v>
      </c>
      <c r="V1129" s="120">
        <f t="shared" si="348"/>
        <v>0</v>
      </c>
      <c r="W1129" s="121">
        <f t="shared" si="349"/>
        <v>19433</v>
      </c>
      <c r="X1129" s="121">
        <f t="shared" si="350"/>
        <v>0</v>
      </c>
      <c r="Y1129" s="206">
        <f t="shared" si="351"/>
        <v>1</v>
      </c>
      <c r="Z1129" s="206">
        <f t="shared" si="352"/>
        <v>0</v>
      </c>
      <c r="AB1129" s="121">
        <f t="shared" si="353"/>
        <v>0</v>
      </c>
    </row>
    <row r="1130" spans="1:28" ht="15.75" thickBot="1">
      <c r="B1130" s="86" t="s">
        <v>92</v>
      </c>
      <c r="F1130" s="84"/>
      <c r="G1130" s="119">
        <v>34500</v>
      </c>
      <c r="H1130" s="20"/>
      <c r="I1130" s="20">
        <v>0</v>
      </c>
      <c r="J1130" s="20"/>
      <c r="K1130" s="20"/>
      <c r="L1130" s="85"/>
      <c r="M1130" s="108"/>
      <c r="N1130" s="20"/>
      <c r="O1130" s="20">
        <f t="shared" si="354"/>
        <v>34500</v>
      </c>
      <c r="P1130" s="20"/>
      <c r="Q1130" s="20"/>
      <c r="R1130" s="20">
        <f>+L1130+R1035</f>
        <v>34500</v>
      </c>
      <c r="S1130" s="20"/>
      <c r="T1130" s="152">
        <f t="shared" si="355"/>
        <v>1</v>
      </c>
      <c r="U1130" s="120">
        <f t="shared" si="347"/>
        <v>34500</v>
      </c>
      <c r="V1130" s="120">
        <f t="shared" si="348"/>
        <v>0</v>
      </c>
      <c r="W1130" s="121">
        <f t="shared" si="349"/>
        <v>34500</v>
      </c>
      <c r="X1130" s="121">
        <f t="shared" si="350"/>
        <v>0</v>
      </c>
      <c r="Y1130" s="206">
        <f t="shared" si="351"/>
        <v>1</v>
      </c>
      <c r="Z1130" s="206">
        <f t="shared" si="352"/>
        <v>0</v>
      </c>
      <c r="AB1130" s="121">
        <f t="shared" si="353"/>
        <v>0</v>
      </c>
    </row>
    <row r="1131" spans="1:28" ht="15.75" thickBot="1">
      <c r="A1131" s="18"/>
      <c r="B1131" s="292" t="s">
        <v>22</v>
      </c>
      <c r="C1131" s="293"/>
      <c r="D1131" s="293"/>
      <c r="E1131" s="293"/>
      <c r="F1131" s="294"/>
      <c r="G1131" s="167">
        <f>+G1109+G1127+G1124</f>
        <v>560000</v>
      </c>
      <c r="H1131" s="21"/>
      <c r="I1131" s="21">
        <f>+I1109+I1124+I1127</f>
        <v>49116</v>
      </c>
      <c r="J1131" s="21"/>
      <c r="K1131" s="21"/>
      <c r="L1131" s="21">
        <f>+L1109+L1124+L1127</f>
        <v>84380.69</v>
      </c>
      <c r="M1131" s="21"/>
      <c r="N1131" s="21"/>
      <c r="O1131" s="21">
        <f>+O1109+O1124+O1127</f>
        <v>560000</v>
      </c>
      <c r="P1131" s="21"/>
      <c r="Q1131" s="21"/>
      <c r="R1131" s="21">
        <f>SUM(R1128:R1130,R1110:R1123)</f>
        <v>560000</v>
      </c>
      <c r="S1131" s="22"/>
      <c r="T1131" s="153"/>
      <c r="U1131" s="204"/>
      <c r="V1131" s="204"/>
      <c r="W1131" s="121">
        <f t="shared" si="349"/>
        <v>560000</v>
      </c>
      <c r="X1131" s="121">
        <f>SUM(X1128:X1130)</f>
        <v>0</v>
      </c>
      <c r="Y1131" s="204"/>
      <c r="Z1131" s="204"/>
      <c r="AA1131" s="213" t="s">
        <v>139</v>
      </c>
      <c r="AB1131" s="214">
        <f>SUM(AB1110:AB1130)</f>
        <v>0</v>
      </c>
    </row>
    <row r="1132" spans="1:28" ht="15.75" thickBot="1">
      <c r="D1132" s="110"/>
      <c r="H1132" s="120"/>
      <c r="U1132" s="204"/>
      <c r="V1132" s="204"/>
      <c r="W1132" s="121"/>
      <c r="X1132" s="121"/>
      <c r="Y1132" s="204"/>
      <c r="Z1132" s="204"/>
    </row>
    <row r="1133" spans="1:28" ht="15.75" thickBot="1">
      <c r="A1133" s="18"/>
      <c r="B1133" s="295" t="s">
        <v>31</v>
      </c>
      <c r="C1133" s="296"/>
      <c r="D1133" s="296"/>
      <c r="E1133" s="296"/>
      <c r="F1133" s="296"/>
      <c r="G1133" s="296"/>
      <c r="H1133" s="296"/>
      <c r="I1133" s="296"/>
      <c r="J1133" s="296"/>
      <c r="K1133" s="296"/>
      <c r="L1133" s="296"/>
      <c r="M1133" s="296"/>
      <c r="N1133" s="296"/>
      <c r="O1133" s="296"/>
      <c r="P1133" s="296"/>
      <c r="Q1133" s="296"/>
      <c r="R1133" s="296"/>
      <c r="S1133" s="296"/>
      <c r="T1133" s="297"/>
      <c r="U1133" s="204"/>
      <c r="V1133" s="204"/>
      <c r="W1133" s="204"/>
      <c r="X1133" s="121"/>
      <c r="Y1133" s="204"/>
      <c r="Z1133" s="204"/>
    </row>
    <row r="1134" spans="1:28" ht="15.75" thickBot="1">
      <c r="A1134" s="18"/>
      <c r="B1134" s="298"/>
      <c r="C1134" s="299"/>
      <c r="D1134" s="301" t="s">
        <v>16</v>
      </c>
      <c r="E1134" s="302"/>
      <c r="F1134" s="302"/>
      <c r="G1134" s="302"/>
      <c r="H1134" s="303"/>
      <c r="I1134" s="301" t="s">
        <v>32</v>
      </c>
      <c r="J1134" s="302"/>
      <c r="K1134" s="302"/>
      <c r="L1134" s="302"/>
      <c r="M1134" s="302"/>
      <c r="N1134" s="303"/>
      <c r="O1134" s="301" t="s">
        <v>18</v>
      </c>
      <c r="P1134" s="302"/>
      <c r="Q1134" s="302"/>
      <c r="R1134" s="302"/>
      <c r="S1134" s="302"/>
      <c r="T1134" s="26"/>
      <c r="U1134" s="204"/>
      <c r="V1134" s="204"/>
      <c r="W1134" s="204"/>
      <c r="X1134" s="204"/>
      <c r="Y1134" s="204"/>
      <c r="Z1134" s="204"/>
    </row>
    <row r="1135" spans="1:28" ht="15.75" thickBot="1">
      <c r="B1135" s="258"/>
      <c r="C1135" s="300"/>
      <c r="D1135" s="304" t="s">
        <v>27</v>
      </c>
      <c r="E1135" s="305"/>
      <c r="F1135" s="305" t="s">
        <v>28</v>
      </c>
      <c r="G1135" s="305"/>
      <c r="H1135" s="190"/>
      <c r="I1135" s="304" t="s">
        <v>27</v>
      </c>
      <c r="J1135" s="305"/>
      <c r="K1135" s="305" t="s">
        <v>28</v>
      </c>
      <c r="L1135" s="305"/>
      <c r="M1135" s="306" t="s">
        <v>29</v>
      </c>
      <c r="N1135" s="307"/>
      <c r="O1135" s="304" t="s">
        <v>27</v>
      </c>
      <c r="P1135" s="305"/>
      <c r="Q1135" s="305" t="s">
        <v>28</v>
      </c>
      <c r="R1135" s="305"/>
      <c r="S1135" s="306" t="s">
        <v>29</v>
      </c>
      <c r="T1135" s="307"/>
      <c r="U1135" s="204"/>
      <c r="V1135" s="204"/>
      <c r="W1135" s="204"/>
      <c r="X1135" s="204"/>
      <c r="Y1135" s="204"/>
      <c r="Z1135" s="204"/>
    </row>
    <row r="1136" spans="1:28">
      <c r="B1136" s="273" t="s">
        <v>33</v>
      </c>
      <c r="C1136" s="274"/>
      <c r="D1136" s="275"/>
      <c r="E1136" s="276"/>
      <c r="F1136" s="277">
        <f>+G1109</f>
        <v>272871</v>
      </c>
      <c r="G1136" s="277"/>
      <c r="H1136" s="186"/>
      <c r="I1136" s="275"/>
      <c r="J1136" s="276"/>
      <c r="K1136" s="276">
        <f>+L1109</f>
        <v>29316.95</v>
      </c>
      <c r="L1136" s="276"/>
      <c r="M1136" s="276"/>
      <c r="N1136" s="278"/>
      <c r="O1136" s="275"/>
      <c r="P1136" s="276"/>
      <c r="Q1136" s="279">
        <f>+R1109</f>
        <v>272871</v>
      </c>
      <c r="R1136" s="279"/>
      <c r="S1136" s="276"/>
      <c r="T1136" s="278"/>
      <c r="U1136" s="204"/>
      <c r="V1136" s="204"/>
      <c r="W1136" s="204"/>
      <c r="X1136" s="121"/>
      <c r="Y1136" s="204"/>
      <c r="Z1136" s="204"/>
    </row>
    <row r="1137" spans="2:26" ht="15.75" thickBot="1">
      <c r="B1137" s="280" t="s">
        <v>34</v>
      </c>
      <c r="C1137" s="281"/>
      <c r="D1137" s="239"/>
      <c r="E1137" s="237"/>
      <c r="F1137" s="237">
        <f>+G1127</f>
        <v>287129</v>
      </c>
      <c r="G1137" s="237"/>
      <c r="H1137" s="187"/>
      <c r="I1137" s="239"/>
      <c r="J1137" s="237"/>
      <c r="K1137" s="237">
        <f>+L1127</f>
        <v>55063.74</v>
      </c>
      <c r="L1137" s="237"/>
      <c r="M1137" s="237"/>
      <c r="N1137" s="238"/>
      <c r="O1137" s="239"/>
      <c r="P1137" s="237"/>
      <c r="Q1137" s="237">
        <f>+R1127</f>
        <v>287129</v>
      </c>
      <c r="R1137" s="237"/>
      <c r="S1137" s="237"/>
      <c r="T1137" s="238"/>
      <c r="U1137" s="204"/>
      <c r="V1137" s="204"/>
      <c r="W1137" s="204"/>
      <c r="X1137" s="204"/>
      <c r="Y1137" s="204"/>
      <c r="Z1137" s="204"/>
    </row>
    <row r="1138" spans="2:26" ht="15.75" thickBot="1">
      <c r="B1138" s="27" t="s">
        <v>22</v>
      </c>
      <c r="C1138" s="28"/>
      <c r="D1138" s="240"/>
      <c r="E1138" s="241"/>
      <c r="F1138" s="242">
        <f>SUM(F1136:G1137)</f>
        <v>560000</v>
      </c>
      <c r="G1138" s="242"/>
      <c r="H1138" s="191"/>
      <c r="I1138" s="240"/>
      <c r="J1138" s="241"/>
      <c r="K1138" s="241">
        <f>SUM(K1136:L1137)</f>
        <v>84380.69</v>
      </c>
      <c r="L1138" s="241"/>
      <c r="M1138" s="241"/>
      <c r="N1138" s="243"/>
      <c r="O1138" s="240"/>
      <c r="P1138" s="241"/>
      <c r="Q1138" s="242">
        <f>SUM(Q1136:R1137)</f>
        <v>560000</v>
      </c>
      <c r="R1138" s="242"/>
      <c r="S1138" s="241"/>
      <c r="T1138" s="243"/>
    </row>
    <row r="1139" spans="2:26">
      <c r="B1139" s="180"/>
      <c r="C1139" s="180"/>
      <c r="D1139" s="180"/>
      <c r="E1139" s="180"/>
    </row>
    <row r="1140" spans="2:26" ht="15.75" thickBot="1">
      <c r="B1140" s="180"/>
      <c r="C1140" s="180"/>
      <c r="D1140" s="180"/>
      <c r="E1140" s="180"/>
    </row>
    <row r="1141" spans="2:26" ht="15.75" thickBot="1">
      <c r="B1141" s="256" t="s">
        <v>35</v>
      </c>
      <c r="C1141" s="257"/>
      <c r="D1141" s="257"/>
      <c r="E1141" s="258"/>
      <c r="F1141" s="252"/>
      <c r="G1141" s="252"/>
      <c r="H1141" s="252"/>
      <c r="I1141" s="252"/>
      <c r="J1141" s="252"/>
      <c r="K1141" s="252"/>
      <c r="L1141" s="252"/>
      <c r="M1141" s="252"/>
      <c r="N1141" s="252"/>
      <c r="O1141" s="252"/>
      <c r="P1141" s="252"/>
      <c r="Q1141" s="252"/>
      <c r="R1141" s="252"/>
      <c r="S1141" s="252"/>
      <c r="T1141" s="252"/>
    </row>
    <row r="1142" spans="2:26">
      <c r="B1142" s="259"/>
      <c r="C1142" s="260"/>
      <c r="D1142" s="260"/>
      <c r="E1142" s="260"/>
      <c r="F1142" s="260"/>
      <c r="G1142" s="260"/>
      <c r="H1142" s="260"/>
      <c r="I1142" s="260"/>
      <c r="J1142" s="260"/>
      <c r="K1142" s="260"/>
      <c r="L1142" s="260"/>
      <c r="M1142" s="260"/>
      <c r="N1142" s="260"/>
      <c r="O1142" s="260"/>
      <c r="P1142" s="260"/>
      <c r="Q1142" s="260"/>
      <c r="R1142" s="260"/>
      <c r="S1142" s="260"/>
      <c r="T1142" s="261"/>
    </row>
    <row r="1143" spans="2:26">
      <c r="B1143" s="262"/>
      <c r="C1143" s="263"/>
      <c r="D1143" s="263"/>
      <c r="E1143" s="263"/>
      <c r="F1143" s="263"/>
      <c r="G1143" s="263"/>
      <c r="H1143" s="263"/>
      <c r="I1143" s="263"/>
      <c r="J1143" s="263"/>
      <c r="K1143" s="263"/>
      <c r="L1143" s="263"/>
      <c r="M1143" s="263"/>
      <c r="N1143" s="263"/>
      <c r="O1143" s="263"/>
      <c r="P1143" s="263"/>
      <c r="Q1143" s="263"/>
      <c r="R1143" s="263"/>
      <c r="S1143" s="263"/>
      <c r="T1143" s="264"/>
    </row>
    <row r="1144" spans="2:26">
      <c r="B1144" s="262"/>
      <c r="C1144" s="263"/>
      <c r="D1144" s="263"/>
      <c r="E1144" s="263"/>
      <c r="F1144" s="263"/>
      <c r="G1144" s="263"/>
      <c r="H1144" s="263"/>
      <c r="I1144" s="263"/>
      <c r="J1144" s="263"/>
      <c r="K1144" s="263"/>
      <c r="L1144" s="263"/>
      <c r="M1144" s="263"/>
      <c r="N1144" s="263"/>
      <c r="O1144" s="263"/>
      <c r="P1144" s="263"/>
      <c r="Q1144" s="263"/>
      <c r="R1144" s="263"/>
      <c r="S1144" s="263"/>
      <c r="T1144" s="264"/>
    </row>
    <row r="1145" spans="2:26">
      <c r="B1145" s="262"/>
      <c r="C1145" s="263"/>
      <c r="D1145" s="263"/>
      <c r="E1145" s="263"/>
      <c r="F1145" s="263"/>
      <c r="G1145" s="263"/>
      <c r="H1145" s="263"/>
      <c r="I1145" s="263"/>
      <c r="J1145" s="263"/>
      <c r="K1145" s="263"/>
      <c r="L1145" s="263"/>
      <c r="M1145" s="263"/>
      <c r="N1145" s="263"/>
      <c r="O1145" s="263"/>
      <c r="P1145" s="263"/>
      <c r="Q1145" s="263"/>
      <c r="R1145" s="263"/>
      <c r="S1145" s="263"/>
      <c r="T1145" s="264"/>
    </row>
    <row r="1146" spans="2:26">
      <c r="B1146" s="262"/>
      <c r="C1146" s="263"/>
      <c r="D1146" s="263"/>
      <c r="E1146" s="263"/>
      <c r="F1146" s="263"/>
      <c r="G1146" s="263"/>
      <c r="H1146" s="263"/>
      <c r="I1146" s="263"/>
      <c r="J1146" s="263"/>
      <c r="K1146" s="263"/>
      <c r="L1146" s="263"/>
      <c r="M1146" s="263"/>
      <c r="N1146" s="263"/>
      <c r="O1146" s="263"/>
      <c r="P1146" s="263"/>
      <c r="Q1146" s="263"/>
      <c r="R1146" s="263"/>
      <c r="S1146" s="263"/>
      <c r="T1146" s="264"/>
    </row>
    <row r="1147" spans="2:26">
      <c r="B1147" s="262"/>
      <c r="C1147" s="263"/>
      <c r="D1147" s="263"/>
      <c r="E1147" s="263"/>
      <c r="F1147" s="263"/>
      <c r="G1147" s="263"/>
      <c r="H1147" s="263"/>
      <c r="I1147" s="263"/>
      <c r="J1147" s="263"/>
      <c r="K1147" s="263"/>
      <c r="L1147" s="263"/>
      <c r="M1147" s="263"/>
      <c r="N1147" s="263"/>
      <c r="O1147" s="263"/>
      <c r="P1147" s="263"/>
      <c r="Q1147" s="263"/>
      <c r="R1147" s="263"/>
      <c r="S1147" s="263"/>
      <c r="T1147" s="264"/>
    </row>
    <row r="1148" spans="2:26" ht="15.75" thickBot="1">
      <c r="B1148" s="265"/>
      <c r="C1148" s="266"/>
      <c r="D1148" s="266"/>
      <c r="E1148" s="266"/>
      <c r="F1148" s="266"/>
      <c r="G1148" s="266"/>
      <c r="H1148" s="266"/>
      <c r="I1148" s="266"/>
      <c r="J1148" s="266"/>
      <c r="K1148" s="266"/>
      <c r="L1148" s="266"/>
      <c r="M1148" s="266"/>
      <c r="N1148" s="266"/>
      <c r="O1148" s="266"/>
      <c r="P1148" s="266"/>
      <c r="Q1148" s="266"/>
      <c r="R1148" s="266"/>
      <c r="S1148" s="266"/>
      <c r="T1148" s="267"/>
    </row>
    <row r="1149" spans="2:26">
      <c r="B1149" s="18"/>
    </row>
    <row r="1150" spans="2:26">
      <c r="B1150" s="32"/>
      <c r="C1150" s="32"/>
      <c r="D1150" s="32"/>
      <c r="E1150" s="32"/>
      <c r="F1150" s="32"/>
      <c r="H1150" s="32"/>
      <c r="I1150" s="248" t="s">
        <v>36</v>
      </c>
      <c r="J1150" s="248"/>
      <c r="K1150" s="248"/>
      <c r="L1150" s="248"/>
      <c r="M1150" s="248"/>
      <c r="N1150" s="248"/>
      <c r="Q1150" s="248" t="s">
        <v>37</v>
      </c>
      <c r="R1150" s="248"/>
      <c r="S1150" s="248"/>
      <c r="T1150" s="248"/>
    </row>
    <row r="1151" spans="2:26">
      <c r="B1151" s="268" t="s">
        <v>38</v>
      </c>
      <c r="C1151" s="268"/>
      <c r="D1151" s="268"/>
      <c r="E1151" s="268"/>
      <c r="F1151" s="268"/>
      <c r="G1151" s="268"/>
      <c r="H1151" s="33"/>
      <c r="I1151" s="269"/>
      <c r="J1151" s="269"/>
      <c r="K1151" s="269"/>
      <c r="L1151" s="269"/>
      <c r="M1151" s="269"/>
      <c r="N1151" s="269"/>
      <c r="O1151" s="33"/>
      <c r="P1151" s="33"/>
      <c r="Q1151" s="271" t="s">
        <v>1</v>
      </c>
      <c r="R1151" s="271"/>
      <c r="S1151" s="271"/>
      <c r="T1151" s="271"/>
    </row>
    <row r="1152" spans="2:26">
      <c r="B1152" s="268"/>
      <c r="C1152" s="268"/>
      <c r="D1152" s="268"/>
      <c r="E1152" s="268"/>
      <c r="F1152" s="268"/>
      <c r="G1152" s="268"/>
      <c r="H1152" s="182"/>
      <c r="I1152" s="269"/>
      <c r="J1152" s="269"/>
      <c r="K1152" s="269"/>
      <c r="L1152" s="269"/>
      <c r="M1152" s="269"/>
      <c r="N1152" s="269"/>
      <c r="O1152" s="182"/>
      <c r="P1152" s="182"/>
      <c r="Q1152" s="271"/>
      <c r="R1152" s="271"/>
      <c r="S1152" s="271"/>
      <c r="T1152" s="271"/>
    </row>
    <row r="1153" spans="1:20">
      <c r="B1153" s="268"/>
      <c r="C1153" s="268"/>
      <c r="D1153" s="268"/>
      <c r="E1153" s="268"/>
      <c r="F1153" s="268"/>
      <c r="G1153" s="268"/>
      <c r="H1153" s="182"/>
      <c r="I1153" s="269"/>
      <c r="J1153" s="269"/>
      <c r="K1153" s="269"/>
      <c r="L1153" s="269"/>
      <c r="M1153" s="269"/>
      <c r="N1153" s="269"/>
      <c r="O1153" s="182"/>
      <c r="P1153" s="182"/>
      <c r="Q1153" s="271"/>
      <c r="R1153" s="271"/>
      <c r="S1153" s="271"/>
      <c r="T1153" s="271"/>
    </row>
    <row r="1154" spans="1:20">
      <c r="B1154" s="268"/>
      <c r="C1154" s="268"/>
      <c r="D1154" s="268"/>
      <c r="E1154" s="268"/>
      <c r="F1154" s="268"/>
      <c r="G1154" s="268"/>
      <c r="H1154" s="182"/>
      <c r="I1154" s="269"/>
      <c r="J1154" s="269"/>
      <c r="K1154" s="269"/>
      <c r="L1154" s="269"/>
      <c r="M1154" s="269"/>
      <c r="N1154" s="269"/>
      <c r="O1154" s="182"/>
      <c r="P1154" s="182"/>
      <c r="Q1154" s="271"/>
      <c r="R1154" s="271"/>
      <c r="S1154" s="271"/>
      <c r="T1154" s="271"/>
    </row>
    <row r="1155" spans="1:20" ht="15.75" thickBot="1">
      <c r="B1155" s="272"/>
      <c r="C1155" s="272"/>
      <c r="D1155" s="272"/>
      <c r="E1155" s="272"/>
      <c r="F1155" s="272"/>
      <c r="G1155" s="272"/>
      <c r="I1155" s="270"/>
      <c r="J1155" s="270"/>
      <c r="K1155" s="270"/>
      <c r="L1155" s="270"/>
      <c r="M1155" s="270"/>
      <c r="N1155" s="270"/>
      <c r="Q1155" s="252"/>
      <c r="R1155" s="252"/>
      <c r="S1155" s="252"/>
      <c r="T1155" s="252"/>
    </row>
    <row r="1156" spans="1:20">
      <c r="B1156" s="244" t="s">
        <v>66</v>
      </c>
      <c r="C1156" s="244"/>
      <c r="D1156" s="244"/>
      <c r="E1156" s="244"/>
      <c r="F1156" s="244"/>
      <c r="G1156" s="244"/>
      <c r="I1156" s="244" t="s">
        <v>56</v>
      </c>
      <c r="J1156" s="244"/>
      <c r="K1156" s="244"/>
      <c r="L1156" s="244"/>
      <c r="M1156" s="244"/>
      <c r="N1156" s="244"/>
      <c r="Q1156" s="245" t="s">
        <v>115</v>
      </c>
      <c r="R1156" s="245"/>
      <c r="S1156" s="245"/>
      <c r="T1156" s="245"/>
    </row>
    <row r="1157" spans="1:20">
      <c r="B1157" s="246" t="s">
        <v>57</v>
      </c>
      <c r="C1157" s="246"/>
      <c r="D1157" s="246"/>
      <c r="E1157" s="246"/>
      <c r="F1157" s="246"/>
      <c r="G1157" s="246"/>
      <c r="I1157" s="247" t="s">
        <v>58</v>
      </c>
      <c r="J1157" s="247"/>
      <c r="K1157" s="247"/>
      <c r="L1157" s="247"/>
      <c r="M1157" s="247"/>
      <c r="N1157" s="247"/>
      <c r="O1157" s="81"/>
      <c r="P1157" s="81"/>
      <c r="Q1157" s="247" t="s">
        <v>59</v>
      </c>
      <c r="R1157" s="247"/>
      <c r="S1157" s="247"/>
      <c r="T1157" s="247"/>
    </row>
    <row r="1159" spans="1:20">
      <c r="I1159" s="248" t="s">
        <v>40</v>
      </c>
      <c r="J1159" s="248"/>
      <c r="K1159" s="248"/>
      <c r="L1159" s="248"/>
      <c r="M1159" s="248"/>
      <c r="N1159" s="248"/>
    </row>
    <row r="1160" spans="1:20">
      <c r="B1160" s="249" t="s">
        <v>120</v>
      </c>
      <c r="C1160" s="250"/>
      <c r="D1160" s="250"/>
      <c r="E1160" s="250"/>
      <c r="F1160" s="250"/>
      <c r="G1160" s="250"/>
      <c r="I1160" s="251" t="s">
        <v>39</v>
      </c>
      <c r="J1160" s="251"/>
      <c r="K1160" s="251"/>
      <c r="L1160" s="251"/>
      <c r="M1160" s="251"/>
      <c r="N1160" s="251"/>
      <c r="Q1160" s="251" t="s">
        <v>41</v>
      </c>
      <c r="R1160" s="251"/>
      <c r="S1160" s="251"/>
      <c r="T1160" s="251"/>
    </row>
    <row r="1161" spans="1:20">
      <c r="B1161" s="246"/>
      <c r="C1161" s="246"/>
      <c r="D1161" s="246"/>
      <c r="E1161" s="246"/>
      <c r="F1161" s="246"/>
      <c r="G1161" s="246"/>
      <c r="I1161" s="251"/>
      <c r="J1161" s="251"/>
      <c r="K1161" s="251"/>
      <c r="L1161" s="251"/>
      <c r="M1161" s="251"/>
      <c r="N1161" s="251"/>
      <c r="Q1161" s="246"/>
      <c r="R1161" s="246"/>
      <c r="S1161" s="246"/>
      <c r="T1161" s="246"/>
    </row>
    <row r="1162" spans="1:20">
      <c r="B1162" s="246"/>
      <c r="C1162" s="246"/>
      <c r="D1162" s="246"/>
      <c r="E1162" s="246"/>
      <c r="F1162" s="246"/>
      <c r="G1162" s="246"/>
      <c r="I1162" s="251"/>
      <c r="J1162" s="251"/>
      <c r="K1162" s="251"/>
      <c r="L1162" s="251"/>
      <c r="M1162" s="251"/>
      <c r="N1162" s="251"/>
      <c r="Q1162" s="246"/>
      <c r="R1162" s="246"/>
      <c r="S1162" s="246"/>
      <c r="T1162" s="246"/>
    </row>
    <row r="1163" spans="1:20">
      <c r="B1163" s="246"/>
      <c r="C1163" s="246"/>
      <c r="D1163" s="246"/>
      <c r="E1163" s="246"/>
      <c r="F1163" s="246"/>
      <c r="G1163" s="246"/>
      <c r="I1163" s="251"/>
      <c r="J1163" s="251"/>
      <c r="K1163" s="251"/>
      <c r="L1163" s="251"/>
      <c r="M1163" s="251"/>
      <c r="N1163" s="251"/>
      <c r="Q1163" s="246"/>
      <c r="R1163" s="246"/>
      <c r="S1163" s="246"/>
      <c r="T1163" s="246"/>
    </row>
    <row r="1164" spans="1:20" ht="15.75" thickBot="1">
      <c r="B1164" s="252"/>
      <c r="C1164" s="252"/>
      <c r="D1164" s="252"/>
      <c r="E1164" s="252"/>
      <c r="F1164" s="252"/>
      <c r="G1164" s="252"/>
      <c r="H1164" s="34"/>
      <c r="I1164" s="253"/>
      <c r="J1164" s="253"/>
      <c r="K1164" s="253"/>
      <c r="L1164" s="253"/>
      <c r="M1164" s="253"/>
      <c r="N1164" s="253"/>
      <c r="O1164" s="34"/>
      <c r="P1164" s="34"/>
      <c r="Q1164" s="252"/>
      <c r="R1164" s="252"/>
      <c r="S1164" s="252"/>
      <c r="T1164" s="252"/>
    </row>
    <row r="1165" spans="1:20">
      <c r="B1165" s="244" t="s">
        <v>60</v>
      </c>
      <c r="C1165" s="244"/>
      <c r="D1165" s="244"/>
      <c r="E1165" s="244"/>
      <c r="F1165" s="244"/>
      <c r="G1165" s="244"/>
      <c r="H1165" s="82"/>
      <c r="I1165" s="244" t="s">
        <v>61</v>
      </c>
      <c r="J1165" s="244"/>
      <c r="K1165" s="244"/>
      <c r="L1165" s="244"/>
      <c r="M1165" s="244"/>
      <c r="N1165" s="244"/>
      <c r="O1165" s="34"/>
      <c r="P1165" s="34"/>
      <c r="Q1165" s="244" t="s">
        <v>62</v>
      </c>
      <c r="R1165" s="244"/>
      <c r="S1165" s="244"/>
      <c r="T1165" s="244"/>
    </row>
    <row r="1166" spans="1:20">
      <c r="A1166" s="134"/>
      <c r="B1166" s="254" t="s">
        <v>63</v>
      </c>
      <c r="C1166" s="254"/>
      <c r="D1166" s="254"/>
      <c r="E1166" s="254"/>
      <c r="F1166" s="254"/>
      <c r="G1166" s="254"/>
      <c r="I1166" s="255" t="s">
        <v>64</v>
      </c>
      <c r="J1166" s="255"/>
      <c r="K1166" s="255"/>
      <c r="L1166" s="255"/>
      <c r="M1166" s="255"/>
      <c r="N1166" s="255"/>
      <c r="Q1166" s="255" t="s">
        <v>65</v>
      </c>
      <c r="R1166" s="255"/>
      <c r="S1166" s="255"/>
      <c r="T1166" s="255"/>
    </row>
  </sheetData>
  <mergeCells count="1931">
    <mergeCell ref="AA1106:AB1107"/>
    <mergeCell ref="AA1094:AB1095"/>
    <mergeCell ref="Y900:Z901"/>
    <mergeCell ref="U912:V913"/>
    <mergeCell ref="W912:X913"/>
    <mergeCell ref="Y912:Z913"/>
    <mergeCell ref="B1156:G1156"/>
    <mergeCell ref="I1156:N1156"/>
    <mergeCell ref="Q1156:T1156"/>
    <mergeCell ref="B1157:G1157"/>
    <mergeCell ref="I1157:N1157"/>
    <mergeCell ref="Q1157:T1157"/>
    <mergeCell ref="I1159:N1159"/>
    <mergeCell ref="B1160:G1160"/>
    <mergeCell ref="I1160:N1160"/>
    <mergeCell ref="Q1160:T1160"/>
    <mergeCell ref="B1161:G1164"/>
    <mergeCell ref="I1161:N1164"/>
    <mergeCell ref="Q1161:T1164"/>
    <mergeCell ref="B1136:C1136"/>
    <mergeCell ref="D1136:E1136"/>
    <mergeCell ref="F1136:G1136"/>
    <mergeCell ref="I1136:J1136"/>
    <mergeCell ref="K1136:L1136"/>
    <mergeCell ref="M1136:N1136"/>
    <mergeCell ref="O1136:P1136"/>
    <mergeCell ref="Q1136:R1136"/>
    <mergeCell ref="S1136:T1136"/>
    <mergeCell ref="B1137:C1137"/>
    <mergeCell ref="D1137:E1137"/>
    <mergeCell ref="F1137:G1137"/>
    <mergeCell ref="I1137:J1137"/>
    <mergeCell ref="B1165:G1165"/>
    <mergeCell ref="I1165:N1165"/>
    <mergeCell ref="Q1165:T1165"/>
    <mergeCell ref="B1166:G1166"/>
    <mergeCell ref="I1166:N1166"/>
    <mergeCell ref="Q1166:T1166"/>
    <mergeCell ref="D1138:E1138"/>
    <mergeCell ref="F1138:G1138"/>
    <mergeCell ref="I1138:J1138"/>
    <mergeCell ref="K1138:L1138"/>
    <mergeCell ref="M1138:N1138"/>
    <mergeCell ref="O1138:P1138"/>
    <mergeCell ref="Q1138:R1138"/>
    <mergeCell ref="S1138:T1138"/>
    <mergeCell ref="B1141:D1141"/>
    <mergeCell ref="E1141:T1141"/>
    <mergeCell ref="B1142:T1148"/>
    <mergeCell ref="I1150:N1150"/>
    <mergeCell ref="Q1150:T1150"/>
    <mergeCell ref="B1151:G1151"/>
    <mergeCell ref="I1151:N1155"/>
    <mergeCell ref="Q1151:T1155"/>
    <mergeCell ref="B1152:G1155"/>
    <mergeCell ref="K1137:L1137"/>
    <mergeCell ref="M1137:N1137"/>
    <mergeCell ref="O1137:P1137"/>
    <mergeCell ref="Q1137:R1137"/>
    <mergeCell ref="S1137:T1137"/>
    <mergeCell ref="B1108:T1108"/>
    <mergeCell ref="B1109:F1109"/>
    <mergeCell ref="B1124:F1124"/>
    <mergeCell ref="B1125:F1125"/>
    <mergeCell ref="B1126:F1126"/>
    <mergeCell ref="B1131:F1131"/>
    <mergeCell ref="B1133:T1133"/>
    <mergeCell ref="B1134:C1135"/>
    <mergeCell ref="D1134:H1134"/>
    <mergeCell ref="I1134:N1134"/>
    <mergeCell ref="O1134:S1134"/>
    <mergeCell ref="D1135:E1135"/>
    <mergeCell ref="F1135:G1135"/>
    <mergeCell ref="I1135:J1135"/>
    <mergeCell ref="K1135:L1135"/>
    <mergeCell ref="M1135:N1135"/>
    <mergeCell ref="O1135:P1135"/>
    <mergeCell ref="Q1135:R1135"/>
    <mergeCell ref="S1135:T1135"/>
    <mergeCell ref="B1100:D1100"/>
    <mergeCell ref="E1100:F1100"/>
    <mergeCell ref="H1100:J1100"/>
    <mergeCell ref="K1100:M1100"/>
    <mergeCell ref="N1100:P1100"/>
    <mergeCell ref="Q1100:S1100"/>
    <mergeCell ref="B1101:D1101"/>
    <mergeCell ref="E1101:F1101"/>
    <mergeCell ref="H1101:J1101"/>
    <mergeCell ref="K1101:M1101"/>
    <mergeCell ref="N1101:P1101"/>
    <mergeCell ref="Q1101:S1101"/>
    <mergeCell ref="B1102:F1102"/>
    <mergeCell ref="G1102:M1102"/>
    <mergeCell ref="N1102:T1102"/>
    <mergeCell ref="B1104:F1107"/>
    <mergeCell ref="G1104:T1104"/>
    <mergeCell ref="G1105:G1107"/>
    <mergeCell ref="H1105:M1105"/>
    <mergeCell ref="N1105:T1105"/>
    <mergeCell ref="H1106:J1106"/>
    <mergeCell ref="K1106:M1106"/>
    <mergeCell ref="N1106:P1106"/>
    <mergeCell ref="Q1106:S1106"/>
    <mergeCell ref="T1106:T1107"/>
    <mergeCell ref="B1097:D1097"/>
    <mergeCell ref="E1097:F1097"/>
    <mergeCell ref="H1097:J1097"/>
    <mergeCell ref="K1097:M1097"/>
    <mergeCell ref="N1097:P1097"/>
    <mergeCell ref="Q1097:S1097"/>
    <mergeCell ref="B1098:D1098"/>
    <mergeCell ref="E1098:F1098"/>
    <mergeCell ref="H1098:J1098"/>
    <mergeCell ref="K1098:M1098"/>
    <mergeCell ref="N1098:P1098"/>
    <mergeCell ref="Q1098:S1098"/>
    <mergeCell ref="E1099:F1099"/>
    <mergeCell ref="H1099:J1099"/>
    <mergeCell ref="K1099:M1099"/>
    <mergeCell ref="N1099:P1099"/>
    <mergeCell ref="Q1099:S1099"/>
    <mergeCell ref="B1089:F1089"/>
    <mergeCell ref="G1089:T1089"/>
    <mergeCell ref="B1090:F1090"/>
    <mergeCell ref="G1090:T1090"/>
    <mergeCell ref="B1091:T1091"/>
    <mergeCell ref="B1092:D1095"/>
    <mergeCell ref="E1092:F1095"/>
    <mergeCell ref="G1092:T1092"/>
    <mergeCell ref="G1093:G1095"/>
    <mergeCell ref="H1093:M1093"/>
    <mergeCell ref="N1093:T1093"/>
    <mergeCell ref="H1094:J1095"/>
    <mergeCell ref="K1094:M1095"/>
    <mergeCell ref="N1094:P1095"/>
    <mergeCell ref="Q1094:S1095"/>
    <mergeCell ref="T1094:T1095"/>
    <mergeCell ref="B1096:D1096"/>
    <mergeCell ref="E1096:F1096"/>
    <mergeCell ref="H1096:J1096"/>
    <mergeCell ref="K1096:M1096"/>
    <mergeCell ref="N1096:P1096"/>
    <mergeCell ref="Q1096:S1096"/>
    <mergeCell ref="A1078:S1078"/>
    <mergeCell ref="B1083:F1083"/>
    <mergeCell ref="G1083:T1083"/>
    <mergeCell ref="B1084:F1084"/>
    <mergeCell ref="G1084:T1084"/>
    <mergeCell ref="B1085:F1085"/>
    <mergeCell ref="G1085:T1085"/>
    <mergeCell ref="B1086:F1086"/>
    <mergeCell ref="G1086:T1086"/>
    <mergeCell ref="B1087:F1087"/>
    <mergeCell ref="H1087:K1087"/>
    <mergeCell ref="M1087:P1087"/>
    <mergeCell ref="Q1087:R1087"/>
    <mergeCell ref="S1087:T1087"/>
    <mergeCell ref="B1088:F1088"/>
    <mergeCell ref="H1088:K1088"/>
    <mergeCell ref="M1088:P1088"/>
    <mergeCell ref="Q1088:T1088"/>
    <mergeCell ref="A884:S884"/>
    <mergeCell ref="N911:T911"/>
    <mergeCell ref="H912:J912"/>
    <mergeCell ref="K912:M912"/>
    <mergeCell ref="N912:P912"/>
    <mergeCell ref="Q912:S912"/>
    <mergeCell ref="T912:T913"/>
    <mergeCell ref="B914:T914"/>
    <mergeCell ref="B915:F915"/>
    <mergeCell ref="B930:F930"/>
    <mergeCell ref="B931:F931"/>
    <mergeCell ref="B932:F932"/>
    <mergeCell ref="B937:F937"/>
    <mergeCell ref="B939:T939"/>
    <mergeCell ref="B940:C941"/>
    <mergeCell ref="D940:H940"/>
    <mergeCell ref="I940:N940"/>
    <mergeCell ref="O940:S940"/>
    <mergeCell ref="N899:T899"/>
    <mergeCell ref="H900:J901"/>
    <mergeCell ref="K900:M901"/>
    <mergeCell ref="N900:P901"/>
    <mergeCell ref="Q900:S901"/>
    <mergeCell ref="K903:M903"/>
    <mergeCell ref="N903:P903"/>
    <mergeCell ref="Q903:S903"/>
    <mergeCell ref="T900:T901"/>
    <mergeCell ref="Q894:T894"/>
    <mergeCell ref="B895:F895"/>
    <mergeCell ref="G895:T895"/>
    <mergeCell ref="B896:F896"/>
    <mergeCell ref="G896:T896"/>
    <mergeCell ref="Q963:T963"/>
    <mergeCell ref="I965:N965"/>
    <mergeCell ref="B966:G966"/>
    <mergeCell ref="I966:N966"/>
    <mergeCell ref="Q966:T966"/>
    <mergeCell ref="B967:G970"/>
    <mergeCell ref="I967:N970"/>
    <mergeCell ref="Q967:T970"/>
    <mergeCell ref="B971:G971"/>
    <mergeCell ref="I971:N971"/>
    <mergeCell ref="Q971:T971"/>
    <mergeCell ref="B972:G972"/>
    <mergeCell ref="I972:N972"/>
    <mergeCell ref="Q972:T972"/>
    <mergeCell ref="B874:G874"/>
    <mergeCell ref="I874:N874"/>
    <mergeCell ref="Q874:T874"/>
    <mergeCell ref="B890:F890"/>
    <mergeCell ref="G890:T890"/>
    <mergeCell ref="B891:F891"/>
    <mergeCell ref="B892:F892"/>
    <mergeCell ref="B893:F893"/>
    <mergeCell ref="B894:F894"/>
    <mergeCell ref="B902:D902"/>
    <mergeCell ref="E902:F902"/>
    <mergeCell ref="H902:J902"/>
    <mergeCell ref="K902:M902"/>
    <mergeCell ref="N902:P902"/>
    <mergeCell ref="Q902:S902"/>
    <mergeCell ref="B903:D903"/>
    <mergeCell ref="E903:F903"/>
    <mergeCell ref="H903:J903"/>
    <mergeCell ref="D846:E846"/>
    <mergeCell ref="F846:G846"/>
    <mergeCell ref="I846:J846"/>
    <mergeCell ref="K846:L846"/>
    <mergeCell ref="M846:N846"/>
    <mergeCell ref="O846:P846"/>
    <mergeCell ref="Q846:R846"/>
    <mergeCell ref="S846:T846"/>
    <mergeCell ref="B849:D849"/>
    <mergeCell ref="E849:T849"/>
    <mergeCell ref="B850:T856"/>
    <mergeCell ref="B844:C844"/>
    <mergeCell ref="D844:E844"/>
    <mergeCell ref="D941:E941"/>
    <mergeCell ref="F941:G941"/>
    <mergeCell ref="I941:J941"/>
    <mergeCell ref="K941:L941"/>
    <mergeCell ref="M941:N941"/>
    <mergeCell ref="O941:P941"/>
    <mergeCell ref="Q941:R941"/>
    <mergeCell ref="S941:T941"/>
    <mergeCell ref="G891:T891"/>
    <mergeCell ref="G892:T892"/>
    <mergeCell ref="H893:K893"/>
    <mergeCell ref="M893:P893"/>
    <mergeCell ref="Q893:R893"/>
    <mergeCell ref="S893:T893"/>
    <mergeCell ref="H894:K894"/>
    <mergeCell ref="M894:P894"/>
    <mergeCell ref="F844:G844"/>
    <mergeCell ref="I844:J844"/>
    <mergeCell ref="K844:L844"/>
    <mergeCell ref="M844:N844"/>
    <mergeCell ref="O844:P844"/>
    <mergeCell ref="Q844:R844"/>
    <mergeCell ref="S844:T844"/>
    <mergeCell ref="B845:C845"/>
    <mergeCell ref="D845:E845"/>
    <mergeCell ref="F845:G845"/>
    <mergeCell ref="I845:J845"/>
    <mergeCell ref="K845:L845"/>
    <mergeCell ref="M845:N845"/>
    <mergeCell ref="O845:P845"/>
    <mergeCell ref="Q845:R845"/>
    <mergeCell ref="S845:T845"/>
    <mergeCell ref="B832:F832"/>
    <mergeCell ref="B833:F833"/>
    <mergeCell ref="B834:F834"/>
    <mergeCell ref="B839:F839"/>
    <mergeCell ref="B841:T841"/>
    <mergeCell ref="B842:C843"/>
    <mergeCell ref="D842:H842"/>
    <mergeCell ref="I842:N842"/>
    <mergeCell ref="O842:S842"/>
    <mergeCell ref="D843:E843"/>
    <mergeCell ref="F843:G843"/>
    <mergeCell ref="I843:J843"/>
    <mergeCell ref="K843:L843"/>
    <mergeCell ref="M843:N843"/>
    <mergeCell ref="O843:P843"/>
    <mergeCell ref="Q843:R843"/>
    <mergeCell ref="S843:T843"/>
    <mergeCell ref="B816:T816"/>
    <mergeCell ref="B817:F817"/>
    <mergeCell ref="E807:F807"/>
    <mergeCell ref="H807:J807"/>
    <mergeCell ref="K807:M807"/>
    <mergeCell ref="N807:P807"/>
    <mergeCell ref="Q807:S807"/>
    <mergeCell ref="B808:D808"/>
    <mergeCell ref="E808:F808"/>
    <mergeCell ref="H808:J808"/>
    <mergeCell ref="K808:M808"/>
    <mergeCell ref="N808:P808"/>
    <mergeCell ref="Q808:S808"/>
    <mergeCell ref="B809:D809"/>
    <mergeCell ref="E809:F809"/>
    <mergeCell ref="H809:J809"/>
    <mergeCell ref="K809:M809"/>
    <mergeCell ref="N809:P809"/>
    <mergeCell ref="Q809:S809"/>
    <mergeCell ref="B805:D805"/>
    <mergeCell ref="E805:F805"/>
    <mergeCell ref="H805:J805"/>
    <mergeCell ref="K805:M805"/>
    <mergeCell ref="N805:P805"/>
    <mergeCell ref="Q805:S805"/>
    <mergeCell ref="B806:D806"/>
    <mergeCell ref="E806:F806"/>
    <mergeCell ref="H806:J806"/>
    <mergeCell ref="K806:M806"/>
    <mergeCell ref="N806:P806"/>
    <mergeCell ref="Q806:S806"/>
    <mergeCell ref="B810:F810"/>
    <mergeCell ref="B812:F815"/>
    <mergeCell ref="G812:T812"/>
    <mergeCell ref="G813:G815"/>
    <mergeCell ref="H813:M813"/>
    <mergeCell ref="N813:T813"/>
    <mergeCell ref="H814:J814"/>
    <mergeCell ref="K814:M814"/>
    <mergeCell ref="N814:P814"/>
    <mergeCell ref="Q814:S814"/>
    <mergeCell ref="T814:T815"/>
    <mergeCell ref="G797:T797"/>
    <mergeCell ref="B798:F798"/>
    <mergeCell ref="G798:T798"/>
    <mergeCell ref="B799:T799"/>
    <mergeCell ref="B800:D803"/>
    <mergeCell ref="E800:F803"/>
    <mergeCell ref="G800:T800"/>
    <mergeCell ref="G801:G803"/>
    <mergeCell ref="H801:M801"/>
    <mergeCell ref="N801:T801"/>
    <mergeCell ref="H802:J803"/>
    <mergeCell ref="K802:M803"/>
    <mergeCell ref="N802:P803"/>
    <mergeCell ref="Q802:S803"/>
    <mergeCell ref="T802:T803"/>
    <mergeCell ref="B804:D804"/>
    <mergeCell ref="E804:F804"/>
    <mergeCell ref="H804:J804"/>
    <mergeCell ref="K804:M804"/>
    <mergeCell ref="N804:P804"/>
    <mergeCell ref="Q804:S804"/>
    <mergeCell ref="B666:G666"/>
    <mergeCell ref="I666:N666"/>
    <mergeCell ref="Q666:T666"/>
    <mergeCell ref="I669:N669"/>
    <mergeCell ref="I670:N670"/>
    <mergeCell ref="Q670:T670"/>
    <mergeCell ref="B671:G674"/>
    <mergeCell ref="I671:N674"/>
    <mergeCell ref="Q671:T674"/>
    <mergeCell ref="B675:G675"/>
    <mergeCell ref="I675:N675"/>
    <mergeCell ref="Q675:T675"/>
    <mergeCell ref="D647:E647"/>
    <mergeCell ref="F647:G647"/>
    <mergeCell ref="I647:J647"/>
    <mergeCell ref="K647:L647"/>
    <mergeCell ref="M647:N647"/>
    <mergeCell ref="O647:P647"/>
    <mergeCell ref="Q647:R647"/>
    <mergeCell ref="S647:T647"/>
    <mergeCell ref="B650:D650"/>
    <mergeCell ref="E650:T650"/>
    <mergeCell ref="B651:T657"/>
    <mergeCell ref="I660:N660"/>
    <mergeCell ref="Q660:T660"/>
    <mergeCell ref="B661:G661"/>
    <mergeCell ref="I661:N665"/>
    <mergeCell ref="Q661:T665"/>
    <mergeCell ref="B662:G665"/>
    <mergeCell ref="B667:G667"/>
    <mergeCell ref="I667:N667"/>
    <mergeCell ref="B645:C645"/>
    <mergeCell ref="D645:E645"/>
    <mergeCell ref="F645:G645"/>
    <mergeCell ref="I645:J645"/>
    <mergeCell ref="K645:L645"/>
    <mergeCell ref="M645:N645"/>
    <mergeCell ref="O645:P645"/>
    <mergeCell ref="Q645:R645"/>
    <mergeCell ref="S645:T645"/>
    <mergeCell ref="B646:C646"/>
    <mergeCell ref="D646:E646"/>
    <mergeCell ref="F646:G646"/>
    <mergeCell ref="I646:J646"/>
    <mergeCell ref="K646:L646"/>
    <mergeCell ref="M646:N646"/>
    <mergeCell ref="O646:P646"/>
    <mergeCell ref="Q646:R646"/>
    <mergeCell ref="S646:T646"/>
    <mergeCell ref="B633:F633"/>
    <mergeCell ref="B634:F634"/>
    <mergeCell ref="B635:F635"/>
    <mergeCell ref="B640:F640"/>
    <mergeCell ref="B642:T642"/>
    <mergeCell ref="B643:C644"/>
    <mergeCell ref="D643:H643"/>
    <mergeCell ref="I643:N643"/>
    <mergeCell ref="O643:S643"/>
    <mergeCell ref="D644:E644"/>
    <mergeCell ref="F644:G644"/>
    <mergeCell ref="I644:J644"/>
    <mergeCell ref="K644:L644"/>
    <mergeCell ref="M644:N644"/>
    <mergeCell ref="O644:P644"/>
    <mergeCell ref="Q644:R644"/>
    <mergeCell ref="S644:T644"/>
    <mergeCell ref="B611:F611"/>
    <mergeCell ref="G611:M611"/>
    <mergeCell ref="N611:T611"/>
    <mergeCell ref="B613:F616"/>
    <mergeCell ref="G613:T613"/>
    <mergeCell ref="G614:G616"/>
    <mergeCell ref="H614:M614"/>
    <mergeCell ref="N614:T614"/>
    <mergeCell ref="H615:J615"/>
    <mergeCell ref="K615:M615"/>
    <mergeCell ref="N615:P615"/>
    <mergeCell ref="Q615:S615"/>
    <mergeCell ref="T615:T616"/>
    <mergeCell ref="B617:T617"/>
    <mergeCell ref="B618:F618"/>
    <mergeCell ref="E608:F608"/>
    <mergeCell ref="H608:J608"/>
    <mergeCell ref="K608:M608"/>
    <mergeCell ref="N608:P608"/>
    <mergeCell ref="Q608:S608"/>
    <mergeCell ref="B609:D609"/>
    <mergeCell ref="E609:F609"/>
    <mergeCell ref="H609:J609"/>
    <mergeCell ref="K609:M609"/>
    <mergeCell ref="N609:P609"/>
    <mergeCell ref="Q609:S609"/>
    <mergeCell ref="B610:D610"/>
    <mergeCell ref="E610:F610"/>
    <mergeCell ref="H610:J610"/>
    <mergeCell ref="K610:M610"/>
    <mergeCell ref="N610:P610"/>
    <mergeCell ref="Q610:S610"/>
    <mergeCell ref="B605:D605"/>
    <mergeCell ref="E605:F605"/>
    <mergeCell ref="H605:J605"/>
    <mergeCell ref="K605:M605"/>
    <mergeCell ref="N605:P605"/>
    <mergeCell ref="Q605:S605"/>
    <mergeCell ref="B606:D606"/>
    <mergeCell ref="E606:F606"/>
    <mergeCell ref="H606:J606"/>
    <mergeCell ref="K606:M606"/>
    <mergeCell ref="N606:P606"/>
    <mergeCell ref="Q606:S606"/>
    <mergeCell ref="B607:D607"/>
    <mergeCell ref="E607:F607"/>
    <mergeCell ref="H607:J607"/>
    <mergeCell ref="K607:M607"/>
    <mergeCell ref="N607:P607"/>
    <mergeCell ref="Q607:S607"/>
    <mergeCell ref="H597:K597"/>
    <mergeCell ref="M597:P597"/>
    <mergeCell ref="Q597:T597"/>
    <mergeCell ref="B598:F598"/>
    <mergeCell ref="G598:T598"/>
    <mergeCell ref="B599:F599"/>
    <mergeCell ref="G599:T599"/>
    <mergeCell ref="B600:T600"/>
    <mergeCell ref="B601:D604"/>
    <mergeCell ref="E601:F604"/>
    <mergeCell ref="G601:T601"/>
    <mergeCell ref="G602:G604"/>
    <mergeCell ref="H602:M602"/>
    <mergeCell ref="N602:T602"/>
    <mergeCell ref="H603:J604"/>
    <mergeCell ref="K603:M604"/>
    <mergeCell ref="N603:P604"/>
    <mergeCell ref="Q603:S604"/>
    <mergeCell ref="T603:T604"/>
    <mergeCell ref="B552:D552"/>
    <mergeCell ref="E552:T552"/>
    <mergeCell ref="B553:T559"/>
    <mergeCell ref="B588:T588"/>
    <mergeCell ref="B592:F592"/>
    <mergeCell ref="G592:T592"/>
    <mergeCell ref="B593:F593"/>
    <mergeCell ref="G593:T593"/>
    <mergeCell ref="B594:F594"/>
    <mergeCell ref="G594:T594"/>
    <mergeCell ref="B595:F595"/>
    <mergeCell ref="G595:T595"/>
    <mergeCell ref="B596:F596"/>
    <mergeCell ref="H596:K596"/>
    <mergeCell ref="M596:P596"/>
    <mergeCell ref="Q596:R596"/>
    <mergeCell ref="S596:T596"/>
    <mergeCell ref="Q562:T566"/>
    <mergeCell ref="B563:G566"/>
    <mergeCell ref="B567:G567"/>
    <mergeCell ref="I567:N567"/>
    <mergeCell ref="Q567:T567"/>
    <mergeCell ref="I570:N570"/>
    <mergeCell ref="B571:G571"/>
    <mergeCell ref="Q571:T571"/>
    <mergeCell ref="B572:G575"/>
    <mergeCell ref="I572:N575"/>
    <mergeCell ref="Q572:T575"/>
    <mergeCell ref="B576:G576"/>
    <mergeCell ref="I576:N576"/>
    <mergeCell ref="Q576:T576"/>
    <mergeCell ref="B577:G577"/>
    <mergeCell ref="D549:E549"/>
    <mergeCell ref="F549:G549"/>
    <mergeCell ref="I549:J549"/>
    <mergeCell ref="K549:L549"/>
    <mergeCell ref="M549:N549"/>
    <mergeCell ref="O549:P549"/>
    <mergeCell ref="Q549:R549"/>
    <mergeCell ref="S549:T549"/>
    <mergeCell ref="S547:T547"/>
    <mergeCell ref="B548:C548"/>
    <mergeCell ref="D548:E548"/>
    <mergeCell ref="F548:G548"/>
    <mergeCell ref="I548:J548"/>
    <mergeCell ref="K548:L548"/>
    <mergeCell ref="M548:N548"/>
    <mergeCell ref="O548:P548"/>
    <mergeCell ref="Q548:R548"/>
    <mergeCell ref="S548:T548"/>
    <mergeCell ref="B547:C547"/>
    <mergeCell ref="D547:E547"/>
    <mergeCell ref="F547:G547"/>
    <mergeCell ref="I547:J547"/>
    <mergeCell ref="K547:L547"/>
    <mergeCell ref="M547:N547"/>
    <mergeCell ref="O547:P547"/>
    <mergeCell ref="Q547:R547"/>
    <mergeCell ref="B544:T544"/>
    <mergeCell ref="B545:C546"/>
    <mergeCell ref="D545:H545"/>
    <mergeCell ref="I545:N545"/>
    <mergeCell ref="O545:S545"/>
    <mergeCell ref="D546:E546"/>
    <mergeCell ref="F546:G546"/>
    <mergeCell ref="I546:J546"/>
    <mergeCell ref="K546:L546"/>
    <mergeCell ref="M546:N546"/>
    <mergeCell ref="O546:P546"/>
    <mergeCell ref="Q546:R546"/>
    <mergeCell ref="S546:T546"/>
    <mergeCell ref="B535:F535"/>
    <mergeCell ref="B536:F536"/>
    <mergeCell ref="B537:F537"/>
    <mergeCell ref="B542:F542"/>
    <mergeCell ref="B519:T519"/>
    <mergeCell ref="B520:F520"/>
    <mergeCell ref="B513:F513"/>
    <mergeCell ref="G513:M513"/>
    <mergeCell ref="N513:T513"/>
    <mergeCell ref="B515:F518"/>
    <mergeCell ref="G515:T515"/>
    <mergeCell ref="G516:G518"/>
    <mergeCell ref="H516:M516"/>
    <mergeCell ref="N516:T516"/>
    <mergeCell ref="H517:J517"/>
    <mergeCell ref="K517:M517"/>
    <mergeCell ref="N517:P517"/>
    <mergeCell ref="Q517:S517"/>
    <mergeCell ref="T517:T518"/>
    <mergeCell ref="B511:D511"/>
    <mergeCell ref="E511:F511"/>
    <mergeCell ref="H511:J511"/>
    <mergeCell ref="K511:M511"/>
    <mergeCell ref="N511:P511"/>
    <mergeCell ref="Q511:S511"/>
    <mergeCell ref="B512:D512"/>
    <mergeCell ref="E512:F512"/>
    <mergeCell ref="H512:J512"/>
    <mergeCell ref="K512:M512"/>
    <mergeCell ref="N512:P512"/>
    <mergeCell ref="Q512:S512"/>
    <mergeCell ref="M499:P499"/>
    <mergeCell ref="Q499:T499"/>
    <mergeCell ref="B500:F500"/>
    <mergeCell ref="G500:T500"/>
    <mergeCell ref="B501:F501"/>
    <mergeCell ref="G501:T501"/>
    <mergeCell ref="B502:T502"/>
    <mergeCell ref="B509:D509"/>
    <mergeCell ref="E509:F509"/>
    <mergeCell ref="H509:J509"/>
    <mergeCell ref="K509:M509"/>
    <mergeCell ref="N509:P509"/>
    <mergeCell ref="Q509:S509"/>
    <mergeCell ref="E510:F510"/>
    <mergeCell ref="H510:J510"/>
    <mergeCell ref="K510:M510"/>
    <mergeCell ref="N510:P510"/>
    <mergeCell ref="Q510:S510"/>
    <mergeCell ref="B507:D507"/>
    <mergeCell ref="E507:F507"/>
    <mergeCell ref="H507:J507"/>
    <mergeCell ref="K507:M507"/>
    <mergeCell ref="N507:P507"/>
    <mergeCell ref="Q507:S507"/>
    <mergeCell ref="B508:D508"/>
    <mergeCell ref="E508:F508"/>
    <mergeCell ref="H508:J508"/>
    <mergeCell ref="K508:M508"/>
    <mergeCell ref="N508:P508"/>
    <mergeCell ref="Q508:S508"/>
    <mergeCell ref="M16:P16"/>
    <mergeCell ref="Q16:R16"/>
    <mergeCell ref="S16:T16"/>
    <mergeCell ref="B26:D26"/>
    <mergeCell ref="E26:F26"/>
    <mergeCell ref="H26:J26"/>
    <mergeCell ref="K26:M26"/>
    <mergeCell ref="N26:P26"/>
    <mergeCell ref="B490:T490"/>
    <mergeCell ref="B494:F494"/>
    <mergeCell ref="G494:T494"/>
    <mergeCell ref="I89:N89"/>
    <mergeCell ref="I95:N95"/>
    <mergeCell ref="B95:G95"/>
    <mergeCell ref="Q95:T95"/>
    <mergeCell ref="Q26:S26"/>
    <mergeCell ref="Q27:S27"/>
    <mergeCell ref="B29:D29"/>
    <mergeCell ref="E29:F29"/>
    <mergeCell ref="H29:J29"/>
    <mergeCell ref="K29:M29"/>
    <mergeCell ref="B482:G482"/>
    <mergeCell ref="B477:G480"/>
    <mergeCell ref="B476:G476"/>
    <mergeCell ref="B382:G382"/>
    <mergeCell ref="B378:G381"/>
    <mergeCell ref="B377:G377"/>
    <mergeCell ref="B373:G373"/>
    <mergeCell ref="B369:G372"/>
    <mergeCell ref="B368:G368"/>
    <mergeCell ref="B359:T365"/>
    <mergeCell ref="B296:T296"/>
    <mergeCell ref="K25:M25"/>
    <mergeCell ref="N25:P25"/>
    <mergeCell ref="K23:M24"/>
    <mergeCell ref="N23:P24"/>
    <mergeCell ref="Q23:S24"/>
    <mergeCell ref="T23:T24"/>
    <mergeCell ref="B25:D25"/>
    <mergeCell ref="B495:F495"/>
    <mergeCell ref="G495:T495"/>
    <mergeCell ref="B496:F496"/>
    <mergeCell ref="G496:T496"/>
    <mergeCell ref="B497:F497"/>
    <mergeCell ref="G497:T497"/>
    <mergeCell ref="B498:F498"/>
    <mergeCell ref="H498:K498"/>
    <mergeCell ref="M498:P498"/>
    <mergeCell ref="Q498:R498"/>
    <mergeCell ref="S498:T498"/>
    <mergeCell ref="B94:G94"/>
    <mergeCell ref="B90:G93"/>
    <mergeCell ref="B89:G89"/>
    <mergeCell ref="D63:H63"/>
    <mergeCell ref="I63:N63"/>
    <mergeCell ref="B31:F31"/>
    <mergeCell ref="G31:M31"/>
    <mergeCell ref="N31:T31"/>
    <mergeCell ref="B33:F36"/>
    <mergeCell ref="G33:T33"/>
    <mergeCell ref="O63:S63"/>
    <mergeCell ref="G34:G36"/>
    <mergeCell ref="H34:M34"/>
    <mergeCell ref="N34:T34"/>
    <mergeCell ref="B8:T8"/>
    <mergeCell ref="B12:F12"/>
    <mergeCell ref="G12:T12"/>
    <mergeCell ref="B13:F13"/>
    <mergeCell ref="G13:T13"/>
    <mergeCell ref="B14:F14"/>
    <mergeCell ref="G14:T14"/>
    <mergeCell ref="B17:F17"/>
    <mergeCell ref="H17:K17"/>
    <mergeCell ref="M17:P17"/>
    <mergeCell ref="Q17:T17"/>
    <mergeCell ref="B15:F15"/>
    <mergeCell ref="G15:T15"/>
    <mergeCell ref="B16:F16"/>
    <mergeCell ref="H16:K16"/>
    <mergeCell ref="H35:J35"/>
    <mergeCell ref="K35:M35"/>
    <mergeCell ref="N35:P35"/>
    <mergeCell ref="N28:P28"/>
    <mergeCell ref="N29:P29"/>
    <mergeCell ref="Q29:S29"/>
    <mergeCell ref="B27:D27"/>
    <mergeCell ref="E27:F27"/>
    <mergeCell ref="H27:J27"/>
    <mergeCell ref="Q28:S28"/>
    <mergeCell ref="Q35:S35"/>
    <mergeCell ref="T35:T36"/>
    <mergeCell ref="B18:F18"/>
    <mergeCell ref="G18:T18"/>
    <mergeCell ref="H22:M22"/>
    <mergeCell ref="N22:T22"/>
    <mergeCell ref="H23:J24"/>
    <mergeCell ref="B19:F19"/>
    <mergeCell ref="G19:T19"/>
    <mergeCell ref="B20:T20"/>
    <mergeCell ref="B21:D24"/>
    <mergeCell ref="E21:F24"/>
    <mergeCell ref="G21:T21"/>
    <mergeCell ref="G22:G24"/>
    <mergeCell ref="Q25:S25"/>
    <mergeCell ref="B37:T37"/>
    <mergeCell ref="B38:F38"/>
    <mergeCell ref="K27:M27"/>
    <mergeCell ref="N27:P27"/>
    <mergeCell ref="E28:F28"/>
    <mergeCell ref="H28:J28"/>
    <mergeCell ref="B80:G80"/>
    <mergeCell ref="B30:D30"/>
    <mergeCell ref="E30:F30"/>
    <mergeCell ref="H30:J30"/>
    <mergeCell ref="K30:M30"/>
    <mergeCell ref="N30:P30"/>
    <mergeCell ref="Q30:S30"/>
    <mergeCell ref="I64:J64"/>
    <mergeCell ref="K64:L64"/>
    <mergeCell ref="M64:N64"/>
    <mergeCell ref="O64:P64"/>
    <mergeCell ref="Q64:R64"/>
    <mergeCell ref="S64:T64"/>
    <mergeCell ref="B60:F60"/>
    <mergeCell ref="B62:T62"/>
    <mergeCell ref="B63:C64"/>
    <mergeCell ref="E25:F25"/>
    <mergeCell ref="H25:J25"/>
    <mergeCell ref="B53:F53"/>
    <mergeCell ref="B66:C66"/>
    <mergeCell ref="D66:E66"/>
    <mergeCell ref="F66:G66"/>
    <mergeCell ref="I66:J66"/>
    <mergeCell ref="K66:L66"/>
    <mergeCell ref="B65:C65"/>
    <mergeCell ref="D64:E64"/>
    <mergeCell ref="F64:G64"/>
    <mergeCell ref="B54:F54"/>
    <mergeCell ref="B55:F55"/>
    <mergeCell ref="O67:P67"/>
    <mergeCell ref="S67:T67"/>
    <mergeCell ref="I79:N79"/>
    <mergeCell ref="Q79:T79"/>
    <mergeCell ref="B70:D70"/>
    <mergeCell ref="E70:T70"/>
    <mergeCell ref="B71:T77"/>
    <mergeCell ref="M66:N66"/>
    <mergeCell ref="O66:P66"/>
    <mergeCell ref="Q66:R66"/>
    <mergeCell ref="S66:T66"/>
    <mergeCell ref="D67:E67"/>
    <mergeCell ref="F67:G67"/>
    <mergeCell ref="I67:J67"/>
    <mergeCell ref="K67:L67"/>
    <mergeCell ref="K65:L65"/>
    <mergeCell ref="B113:F113"/>
    <mergeCell ref="H113:K113"/>
    <mergeCell ref="M113:P113"/>
    <mergeCell ref="Q113:R113"/>
    <mergeCell ref="S113:T113"/>
    <mergeCell ref="D65:E65"/>
    <mergeCell ref="F65:G65"/>
    <mergeCell ref="I65:J65"/>
    <mergeCell ref="M67:N67"/>
    <mergeCell ref="M65:N65"/>
    <mergeCell ref="O65:P65"/>
    <mergeCell ref="S65:T65"/>
    <mergeCell ref="I80:N84"/>
    <mergeCell ref="Q80:T84"/>
    <mergeCell ref="B81:G84"/>
    <mergeCell ref="B85:G85"/>
    <mergeCell ref="I85:N85"/>
    <mergeCell ref="Q85:T85"/>
    <mergeCell ref="I88:N88"/>
    <mergeCell ref="Q89:T89"/>
    <mergeCell ref="I90:N93"/>
    <mergeCell ref="Q90:T93"/>
    <mergeCell ref="I94:N94"/>
    <mergeCell ref="Q94:T94"/>
    <mergeCell ref="B114:F114"/>
    <mergeCell ref="H114:K114"/>
    <mergeCell ref="M114:P114"/>
    <mergeCell ref="Q114:T114"/>
    <mergeCell ref="B105:T105"/>
    <mergeCell ref="B109:F109"/>
    <mergeCell ref="G109:T109"/>
    <mergeCell ref="B110:F110"/>
    <mergeCell ref="G110:T110"/>
    <mergeCell ref="B111:F111"/>
    <mergeCell ref="G111:T111"/>
    <mergeCell ref="B112:F112"/>
    <mergeCell ref="G112:T112"/>
    <mergeCell ref="B86:G86"/>
    <mergeCell ref="I86:N86"/>
    <mergeCell ref="Q86:T86"/>
    <mergeCell ref="B123:D123"/>
    <mergeCell ref="E123:F123"/>
    <mergeCell ref="H123:J123"/>
    <mergeCell ref="K123:M123"/>
    <mergeCell ref="N123:P123"/>
    <mergeCell ref="Q123:S123"/>
    <mergeCell ref="B115:F115"/>
    <mergeCell ref="G115:T115"/>
    <mergeCell ref="B116:F116"/>
    <mergeCell ref="G116:T116"/>
    <mergeCell ref="B117:T117"/>
    <mergeCell ref="B118:D121"/>
    <mergeCell ref="E118:F121"/>
    <mergeCell ref="G118:T118"/>
    <mergeCell ref="G119:G121"/>
    <mergeCell ref="H119:M119"/>
    <mergeCell ref="N119:T119"/>
    <mergeCell ref="H120:J121"/>
    <mergeCell ref="K120:M121"/>
    <mergeCell ref="N120:P121"/>
    <mergeCell ref="Q120:S121"/>
    <mergeCell ref="T120:T121"/>
    <mergeCell ref="B122:D122"/>
    <mergeCell ref="E122:F122"/>
    <mergeCell ref="H122:J122"/>
    <mergeCell ref="K122:M122"/>
    <mergeCell ref="N122:P122"/>
    <mergeCell ref="Q122:S122"/>
    <mergeCell ref="B124:D124"/>
    <mergeCell ref="E124:F124"/>
    <mergeCell ref="H124:J124"/>
    <mergeCell ref="K124:M124"/>
    <mergeCell ref="N124:P124"/>
    <mergeCell ref="Q124:S124"/>
    <mergeCell ref="E125:F125"/>
    <mergeCell ref="H125:J125"/>
    <mergeCell ref="N125:P125"/>
    <mergeCell ref="Q125:S125"/>
    <mergeCell ref="B126:D126"/>
    <mergeCell ref="E126:F126"/>
    <mergeCell ref="H126:J126"/>
    <mergeCell ref="K126:M126"/>
    <mergeCell ref="N126:P126"/>
    <mergeCell ref="Q126:S126"/>
    <mergeCell ref="K125:M125"/>
    <mergeCell ref="B127:D127"/>
    <mergeCell ref="E127:F127"/>
    <mergeCell ref="H127:J127"/>
    <mergeCell ref="K127:M127"/>
    <mergeCell ref="N127:P127"/>
    <mergeCell ref="Q127:S127"/>
    <mergeCell ref="B128:F128"/>
    <mergeCell ref="G128:M128"/>
    <mergeCell ref="N128:T128"/>
    <mergeCell ref="B130:F133"/>
    <mergeCell ref="G130:T130"/>
    <mergeCell ref="G131:G133"/>
    <mergeCell ref="H131:M131"/>
    <mergeCell ref="N131:T131"/>
    <mergeCell ref="H132:J132"/>
    <mergeCell ref="K132:M132"/>
    <mergeCell ref="N132:P132"/>
    <mergeCell ref="Q132:S132"/>
    <mergeCell ref="T132:T133"/>
    <mergeCell ref="B134:T134"/>
    <mergeCell ref="B135:F135"/>
    <mergeCell ref="B150:F150"/>
    <mergeCell ref="B151:F151"/>
    <mergeCell ref="B152:F152"/>
    <mergeCell ref="B157:F157"/>
    <mergeCell ref="B159:T159"/>
    <mergeCell ref="B160:C161"/>
    <mergeCell ref="D160:H160"/>
    <mergeCell ref="I160:N160"/>
    <mergeCell ref="O160:S160"/>
    <mergeCell ref="D161:E161"/>
    <mergeCell ref="F161:G161"/>
    <mergeCell ref="I161:J161"/>
    <mergeCell ref="K161:L161"/>
    <mergeCell ref="M161:N161"/>
    <mergeCell ref="O161:P161"/>
    <mergeCell ref="Q161:R161"/>
    <mergeCell ref="S161:T161"/>
    <mergeCell ref="S162:T162"/>
    <mergeCell ref="K163:L163"/>
    <mergeCell ref="M163:N163"/>
    <mergeCell ref="O163:P163"/>
    <mergeCell ref="Q163:R163"/>
    <mergeCell ref="S163:T163"/>
    <mergeCell ref="B162:C162"/>
    <mergeCell ref="D162:E162"/>
    <mergeCell ref="F162:G162"/>
    <mergeCell ref="I162:J162"/>
    <mergeCell ref="K162:L162"/>
    <mergeCell ref="M162:N162"/>
    <mergeCell ref="O162:P162"/>
    <mergeCell ref="Q162:R162"/>
    <mergeCell ref="I163:J163"/>
    <mergeCell ref="E167:T167"/>
    <mergeCell ref="B168:T174"/>
    <mergeCell ref="I176:N176"/>
    <mergeCell ref="Q176:T176"/>
    <mergeCell ref="D164:E164"/>
    <mergeCell ref="F164:G164"/>
    <mergeCell ref="I164:J164"/>
    <mergeCell ref="K164:L164"/>
    <mergeCell ref="M164:N164"/>
    <mergeCell ref="O164:P164"/>
    <mergeCell ref="Q164:R164"/>
    <mergeCell ref="S164:T164"/>
    <mergeCell ref="B167:D167"/>
    <mergeCell ref="B163:C163"/>
    <mergeCell ref="D163:E163"/>
    <mergeCell ref="F163:G163"/>
    <mergeCell ref="B177:G177"/>
    <mergeCell ref="I177:N181"/>
    <mergeCell ref="Q177:T181"/>
    <mergeCell ref="B178:G181"/>
    <mergeCell ref="B183:G183"/>
    <mergeCell ref="I183:N183"/>
    <mergeCell ref="Q183:T183"/>
    <mergeCell ref="I186:N186"/>
    <mergeCell ref="B192:G192"/>
    <mergeCell ref="I192:N192"/>
    <mergeCell ref="Q192:T192"/>
    <mergeCell ref="B201:T201"/>
    <mergeCell ref="B205:F205"/>
    <mergeCell ref="G205:T205"/>
    <mergeCell ref="B182:G182"/>
    <mergeCell ref="I182:N182"/>
    <mergeCell ref="Q182:T182"/>
    <mergeCell ref="B206:F206"/>
    <mergeCell ref="G206:T206"/>
    <mergeCell ref="I185:N185"/>
    <mergeCell ref="B186:G186"/>
    <mergeCell ref="Q186:T186"/>
    <mergeCell ref="B187:G190"/>
    <mergeCell ref="I187:N190"/>
    <mergeCell ref="Q187:T190"/>
    <mergeCell ref="B191:G191"/>
    <mergeCell ref="I191:N191"/>
    <mergeCell ref="Q191:T191"/>
    <mergeCell ref="B207:F207"/>
    <mergeCell ref="G207:T207"/>
    <mergeCell ref="B208:F208"/>
    <mergeCell ref="G208:T208"/>
    <mergeCell ref="B209:F209"/>
    <mergeCell ref="H209:K209"/>
    <mergeCell ref="M209:P209"/>
    <mergeCell ref="Q209:R209"/>
    <mergeCell ref="S209:T209"/>
    <mergeCell ref="B210:F210"/>
    <mergeCell ref="H210:K210"/>
    <mergeCell ref="M210:P210"/>
    <mergeCell ref="Q210:T210"/>
    <mergeCell ref="B211:F211"/>
    <mergeCell ref="G211:T211"/>
    <mergeCell ref="B212:F212"/>
    <mergeCell ref="G212:T212"/>
    <mergeCell ref="B213:T213"/>
    <mergeCell ref="B214:D217"/>
    <mergeCell ref="E214:F217"/>
    <mergeCell ref="G214:T214"/>
    <mergeCell ref="G215:G217"/>
    <mergeCell ref="H215:M215"/>
    <mergeCell ref="N215:T215"/>
    <mergeCell ref="H216:J217"/>
    <mergeCell ref="K216:M217"/>
    <mergeCell ref="N216:P217"/>
    <mergeCell ref="Q216:S217"/>
    <mergeCell ref="T216:T217"/>
    <mergeCell ref="B218:D218"/>
    <mergeCell ref="E218:F218"/>
    <mergeCell ref="H218:J218"/>
    <mergeCell ref="K218:M218"/>
    <mergeCell ref="N218:P218"/>
    <mergeCell ref="Q218:S218"/>
    <mergeCell ref="B219:D219"/>
    <mergeCell ref="E219:F219"/>
    <mergeCell ref="H219:J219"/>
    <mergeCell ref="K219:M219"/>
    <mergeCell ref="N219:P219"/>
    <mergeCell ref="Q219:S219"/>
    <mergeCell ref="B220:D220"/>
    <mergeCell ref="E220:F220"/>
    <mergeCell ref="H220:J220"/>
    <mergeCell ref="K220:M220"/>
    <mergeCell ref="N220:P220"/>
    <mergeCell ref="Q220:S220"/>
    <mergeCell ref="E221:F221"/>
    <mergeCell ref="H221:J221"/>
    <mergeCell ref="N221:P221"/>
    <mergeCell ref="Q221:S221"/>
    <mergeCell ref="K221:M221"/>
    <mergeCell ref="B222:D222"/>
    <mergeCell ref="E222:F222"/>
    <mergeCell ref="H222:J222"/>
    <mergeCell ref="K222:M222"/>
    <mergeCell ref="N222:P222"/>
    <mergeCell ref="Q222:S222"/>
    <mergeCell ref="B223:D223"/>
    <mergeCell ref="E223:F223"/>
    <mergeCell ref="H223:J223"/>
    <mergeCell ref="K223:M223"/>
    <mergeCell ref="N223:P223"/>
    <mergeCell ref="Q223:S223"/>
    <mergeCell ref="Q257:R257"/>
    <mergeCell ref="S257:T257"/>
    <mergeCell ref="B224:F224"/>
    <mergeCell ref="G224:M224"/>
    <mergeCell ref="N224:T224"/>
    <mergeCell ref="B226:F229"/>
    <mergeCell ref="G226:T226"/>
    <mergeCell ref="G227:G229"/>
    <mergeCell ref="H227:M227"/>
    <mergeCell ref="N227:T227"/>
    <mergeCell ref="H228:J228"/>
    <mergeCell ref="K228:M228"/>
    <mergeCell ref="N228:P228"/>
    <mergeCell ref="Q228:S228"/>
    <mergeCell ref="T228:T229"/>
    <mergeCell ref="B230:T230"/>
    <mergeCell ref="B231:F231"/>
    <mergeCell ref="B246:F246"/>
    <mergeCell ref="B247:F247"/>
    <mergeCell ref="B248:F248"/>
    <mergeCell ref="B253:F253"/>
    <mergeCell ref="B255:T255"/>
    <mergeCell ref="B256:C257"/>
    <mergeCell ref="D256:H256"/>
    <mergeCell ref="I256:N256"/>
    <mergeCell ref="O256:S256"/>
    <mergeCell ref="D257:E257"/>
    <mergeCell ref="F257:G257"/>
    <mergeCell ref="I257:J257"/>
    <mergeCell ref="K257:L257"/>
    <mergeCell ref="M257:N257"/>
    <mergeCell ref="O257:P257"/>
    <mergeCell ref="S258:T258"/>
    <mergeCell ref="B259:C259"/>
    <mergeCell ref="D259:E259"/>
    <mergeCell ref="F259:G259"/>
    <mergeCell ref="I259:J259"/>
    <mergeCell ref="K259:L259"/>
    <mergeCell ref="M259:N259"/>
    <mergeCell ref="O259:P259"/>
    <mergeCell ref="Q259:R259"/>
    <mergeCell ref="S259:T259"/>
    <mergeCell ref="B258:C258"/>
    <mergeCell ref="D258:E258"/>
    <mergeCell ref="F258:G258"/>
    <mergeCell ref="I258:J258"/>
    <mergeCell ref="K258:L258"/>
    <mergeCell ref="M258:N258"/>
    <mergeCell ref="O258:P258"/>
    <mergeCell ref="Q258:R258"/>
    <mergeCell ref="B263:D263"/>
    <mergeCell ref="E263:T263"/>
    <mergeCell ref="B264:T270"/>
    <mergeCell ref="I272:N272"/>
    <mergeCell ref="Q272:T272"/>
    <mergeCell ref="B273:G273"/>
    <mergeCell ref="I273:N277"/>
    <mergeCell ref="Q273:T277"/>
    <mergeCell ref="B274:G277"/>
    <mergeCell ref="D260:E260"/>
    <mergeCell ref="F260:G260"/>
    <mergeCell ref="I260:J260"/>
    <mergeCell ref="K260:L260"/>
    <mergeCell ref="M260:N260"/>
    <mergeCell ref="O260:P260"/>
    <mergeCell ref="Q260:R260"/>
    <mergeCell ref="S260:T260"/>
    <mergeCell ref="B279:G279"/>
    <mergeCell ref="I279:N279"/>
    <mergeCell ref="Q279:T279"/>
    <mergeCell ref="I282:N282"/>
    <mergeCell ref="B288:G288"/>
    <mergeCell ref="I288:N288"/>
    <mergeCell ref="Q288:T288"/>
    <mergeCell ref="B278:G278"/>
    <mergeCell ref="I278:N278"/>
    <mergeCell ref="Q278:T278"/>
    <mergeCell ref="B300:F300"/>
    <mergeCell ref="G300:T300"/>
    <mergeCell ref="B301:F301"/>
    <mergeCell ref="G301:T301"/>
    <mergeCell ref="I281:N281"/>
    <mergeCell ref="B282:G282"/>
    <mergeCell ref="Q282:T282"/>
    <mergeCell ref="B283:G286"/>
    <mergeCell ref="I283:N286"/>
    <mergeCell ref="Q283:T286"/>
    <mergeCell ref="B287:G287"/>
    <mergeCell ref="I287:N287"/>
    <mergeCell ref="Q287:T287"/>
    <mergeCell ref="B302:F302"/>
    <mergeCell ref="G302:T302"/>
    <mergeCell ref="B303:F303"/>
    <mergeCell ref="G303:T303"/>
    <mergeCell ref="B304:F304"/>
    <mergeCell ref="H304:K304"/>
    <mergeCell ref="M304:P304"/>
    <mergeCell ref="Q304:R304"/>
    <mergeCell ref="S304:T304"/>
    <mergeCell ref="B305:F305"/>
    <mergeCell ref="H305:K305"/>
    <mergeCell ref="M305:P305"/>
    <mergeCell ref="Q305:T305"/>
    <mergeCell ref="B306:F306"/>
    <mergeCell ref="G306:T306"/>
    <mergeCell ref="B307:F307"/>
    <mergeCell ref="G307:T307"/>
    <mergeCell ref="B308:T308"/>
    <mergeCell ref="B309:D312"/>
    <mergeCell ref="E309:F312"/>
    <mergeCell ref="G309:T309"/>
    <mergeCell ref="G310:G312"/>
    <mergeCell ref="H310:M310"/>
    <mergeCell ref="N310:T310"/>
    <mergeCell ref="H311:J312"/>
    <mergeCell ref="K311:M312"/>
    <mergeCell ref="N311:P312"/>
    <mergeCell ref="Q311:S312"/>
    <mergeCell ref="T311:T312"/>
    <mergeCell ref="B313:D313"/>
    <mergeCell ref="E313:F313"/>
    <mergeCell ref="H313:J313"/>
    <mergeCell ref="K313:M313"/>
    <mergeCell ref="N313:P313"/>
    <mergeCell ref="Q313:S313"/>
    <mergeCell ref="B314:D314"/>
    <mergeCell ref="E314:F314"/>
    <mergeCell ref="H314:J314"/>
    <mergeCell ref="K314:M314"/>
    <mergeCell ref="N314:P314"/>
    <mergeCell ref="Q314:S314"/>
    <mergeCell ref="B315:D315"/>
    <mergeCell ref="E315:F315"/>
    <mergeCell ref="H315:J315"/>
    <mergeCell ref="K315:M315"/>
    <mergeCell ref="N315:P315"/>
    <mergeCell ref="Q315:S315"/>
    <mergeCell ref="E316:F316"/>
    <mergeCell ref="H316:J316"/>
    <mergeCell ref="N316:P316"/>
    <mergeCell ref="Q316:S316"/>
    <mergeCell ref="K316:M316"/>
    <mergeCell ref="B317:D317"/>
    <mergeCell ref="E317:F317"/>
    <mergeCell ref="H317:J317"/>
    <mergeCell ref="K317:M317"/>
    <mergeCell ref="N317:P317"/>
    <mergeCell ref="Q317:S317"/>
    <mergeCell ref="B318:D318"/>
    <mergeCell ref="E318:F318"/>
    <mergeCell ref="H318:J318"/>
    <mergeCell ref="K318:M318"/>
    <mergeCell ref="N318:P318"/>
    <mergeCell ref="Q318:S318"/>
    <mergeCell ref="B319:F319"/>
    <mergeCell ref="G319:M319"/>
    <mergeCell ref="N319:T319"/>
    <mergeCell ref="B321:F324"/>
    <mergeCell ref="G321:T321"/>
    <mergeCell ref="G322:G324"/>
    <mergeCell ref="H322:M322"/>
    <mergeCell ref="N322:T322"/>
    <mergeCell ref="H323:J323"/>
    <mergeCell ref="K323:M323"/>
    <mergeCell ref="N323:P323"/>
    <mergeCell ref="Q323:S323"/>
    <mergeCell ref="T323:T324"/>
    <mergeCell ref="B325:T325"/>
    <mergeCell ref="B326:F326"/>
    <mergeCell ref="B341:F341"/>
    <mergeCell ref="B342:F342"/>
    <mergeCell ref="B343:F343"/>
    <mergeCell ref="B348:F348"/>
    <mergeCell ref="B350:T350"/>
    <mergeCell ref="B351:C352"/>
    <mergeCell ref="D351:H351"/>
    <mergeCell ref="I351:N351"/>
    <mergeCell ref="O351:S351"/>
    <mergeCell ref="D352:E352"/>
    <mergeCell ref="F352:G352"/>
    <mergeCell ref="I352:J352"/>
    <mergeCell ref="K352:L352"/>
    <mergeCell ref="M352:N352"/>
    <mergeCell ref="O352:P352"/>
    <mergeCell ref="Q352:R352"/>
    <mergeCell ref="S352:T352"/>
    <mergeCell ref="D355:E355"/>
    <mergeCell ref="F355:G355"/>
    <mergeCell ref="I355:J355"/>
    <mergeCell ref="K355:L355"/>
    <mergeCell ref="M355:N355"/>
    <mergeCell ref="O355:P355"/>
    <mergeCell ref="Q355:R355"/>
    <mergeCell ref="B358:D358"/>
    <mergeCell ref="E358:T358"/>
    <mergeCell ref="S355:T355"/>
    <mergeCell ref="S353:T353"/>
    <mergeCell ref="B354:C354"/>
    <mergeCell ref="D354:E354"/>
    <mergeCell ref="F354:G354"/>
    <mergeCell ref="I354:J354"/>
    <mergeCell ref="K354:L354"/>
    <mergeCell ref="M354:N354"/>
    <mergeCell ref="O354:P354"/>
    <mergeCell ref="Q354:R354"/>
    <mergeCell ref="S354:T354"/>
    <mergeCell ref="B353:C353"/>
    <mergeCell ref="D353:E353"/>
    <mergeCell ref="F353:G353"/>
    <mergeCell ref="I353:J353"/>
    <mergeCell ref="K353:L353"/>
    <mergeCell ref="M353:N353"/>
    <mergeCell ref="O353:P353"/>
    <mergeCell ref="Q353:R353"/>
    <mergeCell ref="B383:G383"/>
    <mergeCell ref="I383:N383"/>
    <mergeCell ref="Q383:T383"/>
    <mergeCell ref="B374:G374"/>
    <mergeCell ref="I374:N374"/>
    <mergeCell ref="Q374:T374"/>
    <mergeCell ref="I377:N377"/>
    <mergeCell ref="G408:G410"/>
    <mergeCell ref="H408:M408"/>
    <mergeCell ref="N408:T408"/>
    <mergeCell ref="H409:J410"/>
    <mergeCell ref="K409:M410"/>
    <mergeCell ref="N409:P410"/>
    <mergeCell ref="Q409:S410"/>
    <mergeCell ref="T409:T410"/>
    <mergeCell ref="G407:T407"/>
    <mergeCell ref="B406:T406"/>
    <mergeCell ref="B407:D410"/>
    <mergeCell ref="E407:F410"/>
    <mergeCell ref="B403:F403"/>
    <mergeCell ref="H403:K403"/>
    <mergeCell ref="M403:P403"/>
    <mergeCell ref="Q403:T403"/>
    <mergeCell ref="B404:F404"/>
    <mergeCell ref="G404:T404"/>
    <mergeCell ref="B405:F405"/>
    <mergeCell ref="G405:T405"/>
    <mergeCell ref="B394:T394"/>
    <mergeCell ref="G398:T398"/>
    <mergeCell ref="G399:T399"/>
    <mergeCell ref="B402:F402"/>
    <mergeCell ref="H402:K402"/>
    <mergeCell ref="N411:P411"/>
    <mergeCell ref="Q411:S411"/>
    <mergeCell ref="B412:D412"/>
    <mergeCell ref="E412:F412"/>
    <mergeCell ref="H412:J412"/>
    <mergeCell ref="K412:M412"/>
    <mergeCell ref="N412:P412"/>
    <mergeCell ref="Q412:S412"/>
    <mergeCell ref="H421:J421"/>
    <mergeCell ref="K421:M421"/>
    <mergeCell ref="K416:M416"/>
    <mergeCell ref="E413:F413"/>
    <mergeCell ref="N413:P413"/>
    <mergeCell ref="Q413:S413"/>
    <mergeCell ref="E414:F414"/>
    <mergeCell ref="N414:P414"/>
    <mergeCell ref="Q414:S414"/>
    <mergeCell ref="B415:D415"/>
    <mergeCell ref="E415:F415"/>
    <mergeCell ref="H415:J415"/>
    <mergeCell ref="K415:M415"/>
    <mergeCell ref="N415:P415"/>
    <mergeCell ref="Q415:S415"/>
    <mergeCell ref="B416:D416"/>
    <mergeCell ref="E416:F416"/>
    <mergeCell ref="H416:J416"/>
    <mergeCell ref="B417:F417"/>
    <mergeCell ref="G417:M417"/>
    <mergeCell ref="N417:T417"/>
    <mergeCell ref="B456:D456"/>
    <mergeCell ref="E456:T456"/>
    <mergeCell ref="M402:P402"/>
    <mergeCell ref="Q402:R402"/>
    <mergeCell ref="S402:T402"/>
    <mergeCell ref="B400:F400"/>
    <mergeCell ref="G400:T400"/>
    <mergeCell ref="B401:F401"/>
    <mergeCell ref="G401:T401"/>
    <mergeCell ref="B398:F398"/>
    <mergeCell ref="B399:F399"/>
    <mergeCell ref="B439:F439"/>
    <mergeCell ref="B440:F440"/>
    <mergeCell ref="B441:F441"/>
    <mergeCell ref="B419:F422"/>
    <mergeCell ref="G419:T419"/>
    <mergeCell ref="G420:G422"/>
    <mergeCell ref="H420:M420"/>
    <mergeCell ref="N420:T420"/>
    <mergeCell ref="T421:T422"/>
    <mergeCell ref="B423:T423"/>
    <mergeCell ref="B413:D413"/>
    <mergeCell ref="H413:J413"/>
    <mergeCell ref="K413:M413"/>
    <mergeCell ref="H414:J414"/>
    <mergeCell ref="K414:M414"/>
    <mergeCell ref="N416:P416"/>
    <mergeCell ref="Q416:S416"/>
    <mergeCell ref="B411:D411"/>
    <mergeCell ref="E411:F411"/>
    <mergeCell ref="H411:J411"/>
    <mergeCell ref="K411:M411"/>
    <mergeCell ref="B424:F424"/>
    <mergeCell ref="N421:P421"/>
    <mergeCell ref="Q421:S421"/>
    <mergeCell ref="B468:G471"/>
    <mergeCell ref="B472:G472"/>
    <mergeCell ref="I475:N475"/>
    <mergeCell ref="I476:N476"/>
    <mergeCell ref="Q476:T476"/>
    <mergeCell ref="D453:E453"/>
    <mergeCell ref="F453:G453"/>
    <mergeCell ref="B446:F446"/>
    <mergeCell ref="B448:T448"/>
    <mergeCell ref="O451:P451"/>
    <mergeCell ref="Q451:R451"/>
    <mergeCell ref="B449:C450"/>
    <mergeCell ref="D449:H449"/>
    <mergeCell ref="I449:N449"/>
    <mergeCell ref="O449:S449"/>
    <mergeCell ref="D450:E450"/>
    <mergeCell ref="F450:G450"/>
    <mergeCell ref="I450:J450"/>
    <mergeCell ref="K450:L450"/>
    <mergeCell ref="M450:N450"/>
    <mergeCell ref="O450:P450"/>
    <mergeCell ref="Q450:R450"/>
    <mergeCell ref="S450:T450"/>
    <mergeCell ref="I453:J453"/>
    <mergeCell ref="K453:L453"/>
    <mergeCell ref="S451:T451"/>
    <mergeCell ref="B452:C452"/>
    <mergeCell ref="D452:E452"/>
    <mergeCell ref="B457:T463"/>
    <mergeCell ref="I466:N466"/>
    <mergeCell ref="Q466:T466"/>
    <mergeCell ref="B467:G467"/>
    <mergeCell ref="O452:P452"/>
    <mergeCell ref="Q452:R452"/>
    <mergeCell ref="S452:T452"/>
    <mergeCell ref="B451:C451"/>
    <mergeCell ref="D451:E451"/>
    <mergeCell ref="F451:G451"/>
    <mergeCell ref="I451:J451"/>
    <mergeCell ref="K451:L451"/>
    <mergeCell ref="M451:N451"/>
    <mergeCell ref="B684:T684"/>
    <mergeCell ref="I472:N472"/>
    <mergeCell ref="Q472:T472"/>
    <mergeCell ref="I467:N471"/>
    <mergeCell ref="Q467:T471"/>
    <mergeCell ref="B473:G473"/>
    <mergeCell ref="I473:N473"/>
    <mergeCell ref="Q473:T473"/>
    <mergeCell ref="B503:D506"/>
    <mergeCell ref="E503:F506"/>
    <mergeCell ref="G503:T503"/>
    <mergeCell ref="G504:G506"/>
    <mergeCell ref="H504:M504"/>
    <mergeCell ref="N504:T504"/>
    <mergeCell ref="H505:J506"/>
    <mergeCell ref="K505:M506"/>
    <mergeCell ref="M453:N453"/>
    <mergeCell ref="O453:P453"/>
    <mergeCell ref="Q453:R453"/>
    <mergeCell ref="S453:T453"/>
    <mergeCell ref="B688:F688"/>
    <mergeCell ref="G688:T688"/>
    <mergeCell ref="B689:F689"/>
    <mergeCell ref="G689:T689"/>
    <mergeCell ref="I477:N480"/>
    <mergeCell ref="Q477:T480"/>
    <mergeCell ref="B481:G481"/>
    <mergeCell ref="I481:N481"/>
    <mergeCell ref="Q481:T481"/>
    <mergeCell ref="Q667:T667"/>
    <mergeCell ref="B670:G670"/>
    <mergeCell ref="B676:G676"/>
    <mergeCell ref="I676:N676"/>
    <mergeCell ref="Q676:T676"/>
    <mergeCell ref="I561:N561"/>
    <mergeCell ref="Q561:T561"/>
    <mergeCell ref="B562:G562"/>
    <mergeCell ref="I562:N566"/>
    <mergeCell ref="I577:N577"/>
    <mergeCell ref="Q577:T577"/>
    <mergeCell ref="B568:G568"/>
    <mergeCell ref="I568:N568"/>
    <mergeCell ref="Q568:T568"/>
    <mergeCell ref="I571:N571"/>
    <mergeCell ref="B597:F597"/>
    <mergeCell ref="I482:N482"/>
    <mergeCell ref="Q482:T482"/>
    <mergeCell ref="N505:P506"/>
    <mergeCell ref="Q505:S506"/>
    <mergeCell ref="T505:T506"/>
    <mergeCell ref="B499:F499"/>
    <mergeCell ref="H499:K499"/>
    <mergeCell ref="B690:F690"/>
    <mergeCell ref="G690:T690"/>
    <mergeCell ref="B691:F691"/>
    <mergeCell ref="G691:T691"/>
    <mergeCell ref="B692:F692"/>
    <mergeCell ref="H692:K692"/>
    <mergeCell ref="M692:P692"/>
    <mergeCell ref="Q692:R692"/>
    <mergeCell ref="S692:T692"/>
    <mergeCell ref="B693:F693"/>
    <mergeCell ref="H693:K693"/>
    <mergeCell ref="M693:P693"/>
    <mergeCell ref="Q693:T693"/>
    <mergeCell ref="B694:F694"/>
    <mergeCell ref="G694:T694"/>
    <mergeCell ref="B695:F695"/>
    <mergeCell ref="G695:T695"/>
    <mergeCell ref="B696:T696"/>
    <mergeCell ref="B697:D700"/>
    <mergeCell ref="E697:F700"/>
    <mergeCell ref="G697:T697"/>
    <mergeCell ref="G698:G700"/>
    <mergeCell ref="H698:M698"/>
    <mergeCell ref="N698:T698"/>
    <mergeCell ref="H699:J700"/>
    <mergeCell ref="K699:M700"/>
    <mergeCell ref="N699:P700"/>
    <mergeCell ref="Q699:S700"/>
    <mergeCell ref="T699:T700"/>
    <mergeCell ref="B701:D701"/>
    <mergeCell ref="E701:F701"/>
    <mergeCell ref="H701:J701"/>
    <mergeCell ref="K701:M701"/>
    <mergeCell ref="N701:P701"/>
    <mergeCell ref="Q701:S701"/>
    <mergeCell ref="B702:D702"/>
    <mergeCell ref="E702:F702"/>
    <mergeCell ref="H702:J702"/>
    <mergeCell ref="K702:M702"/>
    <mergeCell ref="N702:P702"/>
    <mergeCell ref="Q702:S702"/>
    <mergeCell ref="B703:D703"/>
    <mergeCell ref="E703:F703"/>
    <mergeCell ref="H703:J703"/>
    <mergeCell ref="K703:M703"/>
    <mergeCell ref="N703:P703"/>
    <mergeCell ref="Q703:S703"/>
    <mergeCell ref="E704:F704"/>
    <mergeCell ref="H704:J704"/>
    <mergeCell ref="K704:M704"/>
    <mergeCell ref="N704:P704"/>
    <mergeCell ref="Q704:S704"/>
    <mergeCell ref="B709:F712"/>
    <mergeCell ref="G709:T709"/>
    <mergeCell ref="G710:G712"/>
    <mergeCell ref="H710:M710"/>
    <mergeCell ref="N710:T710"/>
    <mergeCell ref="H711:J711"/>
    <mergeCell ref="K711:M711"/>
    <mergeCell ref="N711:P711"/>
    <mergeCell ref="Q711:S711"/>
    <mergeCell ref="T711:T712"/>
    <mergeCell ref="B713:T713"/>
    <mergeCell ref="B714:F714"/>
    <mergeCell ref="B705:D705"/>
    <mergeCell ref="E705:F705"/>
    <mergeCell ref="H705:J705"/>
    <mergeCell ref="K705:M705"/>
    <mergeCell ref="N705:P705"/>
    <mergeCell ref="Q705:S705"/>
    <mergeCell ref="B706:D706"/>
    <mergeCell ref="E706:F706"/>
    <mergeCell ref="H706:J706"/>
    <mergeCell ref="K706:M706"/>
    <mergeCell ref="N706:P706"/>
    <mergeCell ref="Q706:S706"/>
    <mergeCell ref="B707:F707"/>
    <mergeCell ref="G707:M707"/>
    <mergeCell ref="N707:T707"/>
    <mergeCell ref="B729:F729"/>
    <mergeCell ref="B730:F730"/>
    <mergeCell ref="B731:F731"/>
    <mergeCell ref="B736:F736"/>
    <mergeCell ref="B738:T738"/>
    <mergeCell ref="B739:C740"/>
    <mergeCell ref="D739:H739"/>
    <mergeCell ref="I739:N739"/>
    <mergeCell ref="O739:S739"/>
    <mergeCell ref="D740:E740"/>
    <mergeCell ref="F740:G740"/>
    <mergeCell ref="I740:J740"/>
    <mergeCell ref="K740:L740"/>
    <mergeCell ref="M740:N740"/>
    <mergeCell ref="O740:P740"/>
    <mergeCell ref="Q740:R740"/>
    <mergeCell ref="S740:T740"/>
    <mergeCell ref="I867:N867"/>
    <mergeCell ref="B868:G868"/>
    <mergeCell ref="Q868:T868"/>
    <mergeCell ref="B869:G872"/>
    <mergeCell ref="I869:N872"/>
    <mergeCell ref="Q869:T872"/>
    <mergeCell ref="B873:G873"/>
    <mergeCell ref="I873:N873"/>
    <mergeCell ref="Q873:T873"/>
    <mergeCell ref="B865:G865"/>
    <mergeCell ref="I865:N865"/>
    <mergeCell ref="Q865:T865"/>
    <mergeCell ref="I868:N868"/>
    <mergeCell ref="B771:G771"/>
    <mergeCell ref="I771:N771"/>
    <mergeCell ref="Q771:T771"/>
    <mergeCell ref="D743:E743"/>
    <mergeCell ref="F743:G743"/>
    <mergeCell ref="I743:J743"/>
    <mergeCell ref="K743:L743"/>
    <mergeCell ref="M743:N743"/>
    <mergeCell ref="O743:P743"/>
    <mergeCell ref="Q743:R743"/>
    <mergeCell ref="S743:T743"/>
    <mergeCell ref="B746:D746"/>
    <mergeCell ref="E746:T746"/>
    <mergeCell ref="B747:T753"/>
    <mergeCell ref="I755:N755"/>
    <mergeCell ref="B787:T787"/>
    <mergeCell ref="B791:F791"/>
    <mergeCell ref="G791:T791"/>
    <mergeCell ref="B766:G769"/>
    <mergeCell ref="B770:G770"/>
    <mergeCell ref="I770:N770"/>
    <mergeCell ref="Q770:T770"/>
    <mergeCell ref="B762:G762"/>
    <mergeCell ref="I762:N762"/>
    <mergeCell ref="Q762:T762"/>
    <mergeCell ref="I765:N765"/>
    <mergeCell ref="I858:N858"/>
    <mergeCell ref="Q858:T858"/>
    <mergeCell ref="B859:G859"/>
    <mergeCell ref="I859:N863"/>
    <mergeCell ref="Q859:T863"/>
    <mergeCell ref="B860:G863"/>
    <mergeCell ref="B864:G864"/>
    <mergeCell ref="I864:N864"/>
    <mergeCell ref="Q864:T864"/>
    <mergeCell ref="B792:F792"/>
    <mergeCell ref="G792:T792"/>
    <mergeCell ref="B793:F793"/>
    <mergeCell ref="G793:T793"/>
    <mergeCell ref="B794:F794"/>
    <mergeCell ref="G794:T794"/>
    <mergeCell ref="B795:F795"/>
    <mergeCell ref="H795:K795"/>
    <mergeCell ref="M795:P795"/>
    <mergeCell ref="Q795:R795"/>
    <mergeCell ref="S795:T795"/>
    <mergeCell ref="B796:F796"/>
    <mergeCell ref="H796:K796"/>
    <mergeCell ref="M796:P796"/>
    <mergeCell ref="Q796:T796"/>
    <mergeCell ref="B797:F797"/>
    <mergeCell ref="I741:J741"/>
    <mergeCell ref="K741:L741"/>
    <mergeCell ref="M741:N741"/>
    <mergeCell ref="O741:P741"/>
    <mergeCell ref="Q741:R741"/>
    <mergeCell ref="S741:T741"/>
    <mergeCell ref="B742:C742"/>
    <mergeCell ref="D742:E742"/>
    <mergeCell ref="F742:G742"/>
    <mergeCell ref="I742:J742"/>
    <mergeCell ref="K742:L742"/>
    <mergeCell ref="M742:N742"/>
    <mergeCell ref="O742:P742"/>
    <mergeCell ref="Q742:R742"/>
    <mergeCell ref="S742:T742"/>
    <mergeCell ref="I766:N769"/>
    <mergeCell ref="Q766:T769"/>
    <mergeCell ref="I367:N367"/>
    <mergeCell ref="Q367:T367"/>
    <mergeCell ref="I368:N372"/>
    <mergeCell ref="Q368:T372"/>
    <mergeCell ref="I373:N373"/>
    <mergeCell ref="Q373:T373"/>
    <mergeCell ref="I376:N376"/>
    <mergeCell ref="Q377:T377"/>
    <mergeCell ref="I378:N381"/>
    <mergeCell ref="Q378:T381"/>
    <mergeCell ref="I382:N382"/>
    <mergeCell ref="Q382:T382"/>
    <mergeCell ref="F452:G452"/>
    <mergeCell ref="I452:J452"/>
    <mergeCell ref="K452:L452"/>
    <mergeCell ref="M452:N452"/>
    <mergeCell ref="B889:F889"/>
    <mergeCell ref="G889:T889"/>
    <mergeCell ref="Q755:T755"/>
    <mergeCell ref="B756:G756"/>
    <mergeCell ref="I756:N760"/>
    <mergeCell ref="Q756:T760"/>
    <mergeCell ref="B757:G760"/>
    <mergeCell ref="B761:G761"/>
    <mergeCell ref="I761:N761"/>
    <mergeCell ref="Q761:T761"/>
    <mergeCell ref="I764:N764"/>
    <mergeCell ref="B765:G765"/>
    <mergeCell ref="Q765:T765"/>
    <mergeCell ref="B741:C741"/>
    <mergeCell ref="D741:E741"/>
    <mergeCell ref="F741:G741"/>
    <mergeCell ref="B897:T897"/>
    <mergeCell ref="B898:D901"/>
    <mergeCell ref="E898:F901"/>
    <mergeCell ref="G898:T898"/>
    <mergeCell ref="G899:G901"/>
    <mergeCell ref="H899:M899"/>
    <mergeCell ref="B904:D904"/>
    <mergeCell ref="E904:F904"/>
    <mergeCell ref="H904:J904"/>
    <mergeCell ref="K904:M904"/>
    <mergeCell ref="N904:P904"/>
    <mergeCell ref="Q904:S904"/>
    <mergeCell ref="E905:F905"/>
    <mergeCell ref="H905:J905"/>
    <mergeCell ref="K905:M905"/>
    <mergeCell ref="N905:P905"/>
    <mergeCell ref="Q905:S905"/>
    <mergeCell ref="B906:D906"/>
    <mergeCell ref="E906:F906"/>
    <mergeCell ref="H906:J906"/>
    <mergeCell ref="K906:M906"/>
    <mergeCell ref="N906:P906"/>
    <mergeCell ref="Q906:S906"/>
    <mergeCell ref="S944:T944"/>
    <mergeCell ref="B907:D907"/>
    <mergeCell ref="E907:F907"/>
    <mergeCell ref="H907:J907"/>
    <mergeCell ref="K907:M907"/>
    <mergeCell ref="N907:P907"/>
    <mergeCell ref="Q907:S907"/>
    <mergeCell ref="B908:F908"/>
    <mergeCell ref="G908:M908"/>
    <mergeCell ref="N908:T908"/>
    <mergeCell ref="B910:F913"/>
    <mergeCell ref="G910:T910"/>
    <mergeCell ref="G911:G913"/>
    <mergeCell ref="H911:M911"/>
    <mergeCell ref="B942:C942"/>
    <mergeCell ref="D942:E942"/>
    <mergeCell ref="F942:G942"/>
    <mergeCell ref="I942:J942"/>
    <mergeCell ref="K942:L942"/>
    <mergeCell ref="M942:N942"/>
    <mergeCell ref="O942:P942"/>
    <mergeCell ref="Q942:R942"/>
    <mergeCell ref="S942:T942"/>
    <mergeCell ref="B947:D947"/>
    <mergeCell ref="E947:T947"/>
    <mergeCell ref="B948:T954"/>
    <mergeCell ref="I956:N956"/>
    <mergeCell ref="Q956:T956"/>
    <mergeCell ref="B957:G957"/>
    <mergeCell ref="I957:N961"/>
    <mergeCell ref="Q957:T961"/>
    <mergeCell ref="B958:G961"/>
    <mergeCell ref="B962:G962"/>
    <mergeCell ref="I962:N962"/>
    <mergeCell ref="Q962:T962"/>
    <mergeCell ref="B963:G963"/>
    <mergeCell ref="I963:N963"/>
    <mergeCell ref="Q65:R65"/>
    <mergeCell ref="Q67:R67"/>
    <mergeCell ref="B943:C943"/>
    <mergeCell ref="D943:E943"/>
    <mergeCell ref="F943:G943"/>
    <mergeCell ref="I943:J943"/>
    <mergeCell ref="K943:L943"/>
    <mergeCell ref="M943:N943"/>
    <mergeCell ref="O943:P943"/>
    <mergeCell ref="Q943:R943"/>
    <mergeCell ref="S943:T943"/>
    <mergeCell ref="D944:E944"/>
    <mergeCell ref="F944:G944"/>
    <mergeCell ref="I944:J944"/>
    <mergeCell ref="K944:L944"/>
    <mergeCell ref="M944:N944"/>
    <mergeCell ref="O944:P944"/>
    <mergeCell ref="Q944:R944"/>
    <mergeCell ref="A983:S983"/>
    <mergeCell ref="B988:F988"/>
    <mergeCell ref="G988:T988"/>
    <mergeCell ref="B989:F989"/>
    <mergeCell ref="G989:T989"/>
    <mergeCell ref="B990:F990"/>
    <mergeCell ref="G990:T990"/>
    <mergeCell ref="B991:F991"/>
    <mergeCell ref="G991:T991"/>
    <mergeCell ref="B992:F992"/>
    <mergeCell ref="H992:K992"/>
    <mergeCell ref="M992:P992"/>
    <mergeCell ref="Q992:R992"/>
    <mergeCell ref="S992:T992"/>
    <mergeCell ref="B993:F993"/>
    <mergeCell ref="H993:K993"/>
    <mergeCell ref="M993:P993"/>
    <mergeCell ref="Q993:T993"/>
    <mergeCell ref="B994:F994"/>
    <mergeCell ref="G994:T994"/>
    <mergeCell ref="B995:F995"/>
    <mergeCell ref="G995:T995"/>
    <mergeCell ref="B996:T996"/>
    <mergeCell ref="B997:D1000"/>
    <mergeCell ref="E997:F1000"/>
    <mergeCell ref="G997:T997"/>
    <mergeCell ref="G998:G1000"/>
    <mergeCell ref="H998:M998"/>
    <mergeCell ref="N998:T998"/>
    <mergeCell ref="H999:J1000"/>
    <mergeCell ref="K999:M1000"/>
    <mergeCell ref="N999:P1000"/>
    <mergeCell ref="Q999:S1000"/>
    <mergeCell ref="T999:T1000"/>
    <mergeCell ref="B1001:D1001"/>
    <mergeCell ref="E1001:F1001"/>
    <mergeCell ref="H1001:J1001"/>
    <mergeCell ref="K1001:M1001"/>
    <mergeCell ref="N1001:P1001"/>
    <mergeCell ref="Q1001:S1001"/>
    <mergeCell ref="B1002:D1002"/>
    <mergeCell ref="E1002:F1002"/>
    <mergeCell ref="H1002:J1002"/>
    <mergeCell ref="K1002:M1002"/>
    <mergeCell ref="N1002:P1002"/>
    <mergeCell ref="Q1002:S1002"/>
    <mergeCell ref="B1003:D1003"/>
    <mergeCell ref="E1003:F1003"/>
    <mergeCell ref="H1003:J1003"/>
    <mergeCell ref="K1003:M1003"/>
    <mergeCell ref="N1003:P1003"/>
    <mergeCell ref="Q1003:S1003"/>
    <mergeCell ref="E1004:F1004"/>
    <mergeCell ref="H1004:J1004"/>
    <mergeCell ref="K1004:M1004"/>
    <mergeCell ref="N1004:P1004"/>
    <mergeCell ref="Q1004:S1004"/>
    <mergeCell ref="S1040:T1040"/>
    <mergeCell ref="B1005:D1005"/>
    <mergeCell ref="E1005:F1005"/>
    <mergeCell ref="H1005:J1005"/>
    <mergeCell ref="K1005:M1005"/>
    <mergeCell ref="N1005:P1005"/>
    <mergeCell ref="Q1005:S1005"/>
    <mergeCell ref="B1006:D1006"/>
    <mergeCell ref="E1006:F1006"/>
    <mergeCell ref="H1006:J1006"/>
    <mergeCell ref="K1006:M1006"/>
    <mergeCell ref="N1006:P1006"/>
    <mergeCell ref="Q1006:S1006"/>
    <mergeCell ref="B1007:F1007"/>
    <mergeCell ref="G1007:M1007"/>
    <mergeCell ref="N1007:T1007"/>
    <mergeCell ref="B1009:F1012"/>
    <mergeCell ref="G1009:T1009"/>
    <mergeCell ref="G1010:G1012"/>
    <mergeCell ref="H1010:M1010"/>
    <mergeCell ref="N1010:T1010"/>
    <mergeCell ref="H1011:J1011"/>
    <mergeCell ref="K1011:M1011"/>
    <mergeCell ref="N1011:P1011"/>
    <mergeCell ref="Q1011:S1011"/>
    <mergeCell ref="T1011:T1012"/>
    <mergeCell ref="B1041:C1041"/>
    <mergeCell ref="D1041:E1041"/>
    <mergeCell ref="F1041:G1041"/>
    <mergeCell ref="I1041:J1041"/>
    <mergeCell ref="K1041:L1041"/>
    <mergeCell ref="M1041:N1041"/>
    <mergeCell ref="O1041:P1041"/>
    <mergeCell ref="Q1041:R1041"/>
    <mergeCell ref="S1041:T1041"/>
    <mergeCell ref="B1042:C1042"/>
    <mergeCell ref="D1042:E1042"/>
    <mergeCell ref="F1042:G1042"/>
    <mergeCell ref="I1042:J1042"/>
    <mergeCell ref="K1042:L1042"/>
    <mergeCell ref="B1013:T1013"/>
    <mergeCell ref="B1014:F1014"/>
    <mergeCell ref="B1029:F1029"/>
    <mergeCell ref="B1030:F1030"/>
    <mergeCell ref="B1031:F1031"/>
    <mergeCell ref="B1036:F1036"/>
    <mergeCell ref="B1038:T1038"/>
    <mergeCell ref="B1039:C1040"/>
    <mergeCell ref="D1039:H1039"/>
    <mergeCell ref="I1039:N1039"/>
    <mergeCell ref="O1039:S1039"/>
    <mergeCell ref="D1040:E1040"/>
    <mergeCell ref="F1040:G1040"/>
    <mergeCell ref="I1040:J1040"/>
    <mergeCell ref="K1040:L1040"/>
    <mergeCell ref="M1040:N1040"/>
    <mergeCell ref="O1040:P1040"/>
    <mergeCell ref="Q1040:R1040"/>
    <mergeCell ref="I1064:N1064"/>
    <mergeCell ref="B1065:G1065"/>
    <mergeCell ref="I1065:N1065"/>
    <mergeCell ref="Q1065:T1065"/>
    <mergeCell ref="B1066:G1069"/>
    <mergeCell ref="I1066:N1069"/>
    <mergeCell ref="Q1066:T1069"/>
    <mergeCell ref="B1070:G1070"/>
    <mergeCell ref="I1070:N1070"/>
    <mergeCell ref="Q1070:T1070"/>
    <mergeCell ref="B1071:G1071"/>
    <mergeCell ref="I1071:N1071"/>
    <mergeCell ref="Q1071:T1071"/>
    <mergeCell ref="B1046:D1046"/>
    <mergeCell ref="E1046:T1046"/>
    <mergeCell ref="B1047:T1053"/>
    <mergeCell ref="I1055:N1055"/>
    <mergeCell ref="Q1055:T1055"/>
    <mergeCell ref="B1056:G1056"/>
    <mergeCell ref="I1056:N1060"/>
    <mergeCell ref="Q1056:T1060"/>
    <mergeCell ref="B1057:G1060"/>
    <mergeCell ref="M1042:N1042"/>
    <mergeCell ref="O1042:P1042"/>
    <mergeCell ref="Q1042:R1042"/>
    <mergeCell ref="S1042:T1042"/>
    <mergeCell ref="D1043:E1043"/>
    <mergeCell ref="F1043:G1043"/>
    <mergeCell ref="I1043:J1043"/>
    <mergeCell ref="K1043:L1043"/>
    <mergeCell ref="M1043:N1043"/>
    <mergeCell ref="O1043:P1043"/>
    <mergeCell ref="Q1043:R1043"/>
    <mergeCell ref="S1043:T1043"/>
    <mergeCell ref="B1061:G1061"/>
    <mergeCell ref="I1061:N1061"/>
    <mergeCell ref="Q1061:T1061"/>
    <mergeCell ref="B1062:G1062"/>
    <mergeCell ref="I1062:N1062"/>
    <mergeCell ref="Q1062:T1062"/>
    <mergeCell ref="U23:V24"/>
    <mergeCell ref="W23:X24"/>
    <mergeCell ref="Y23:Z24"/>
    <mergeCell ref="U35:V36"/>
    <mergeCell ref="W35:X36"/>
    <mergeCell ref="Y35:Z36"/>
    <mergeCell ref="U120:V121"/>
    <mergeCell ref="W120:X121"/>
    <mergeCell ref="Y120:Z121"/>
    <mergeCell ref="U132:V133"/>
    <mergeCell ref="W132:X133"/>
    <mergeCell ref="Y132:Z133"/>
    <mergeCell ref="U216:V217"/>
    <mergeCell ref="W216:X217"/>
    <mergeCell ref="Y216:Z217"/>
    <mergeCell ref="U228:V229"/>
    <mergeCell ref="W228:X229"/>
    <mergeCell ref="Y228:Z229"/>
    <mergeCell ref="U311:V312"/>
    <mergeCell ref="W311:X312"/>
    <mergeCell ref="Y311:Z312"/>
    <mergeCell ref="U323:V324"/>
    <mergeCell ref="W323:X324"/>
    <mergeCell ref="Y323:Z324"/>
    <mergeCell ref="U409:V410"/>
    <mergeCell ref="W409:X410"/>
    <mergeCell ref="Y409:Z410"/>
    <mergeCell ref="U421:V422"/>
    <mergeCell ref="W421:X422"/>
    <mergeCell ref="Y421:Z422"/>
    <mergeCell ref="U505:V506"/>
    <mergeCell ref="W505:X506"/>
    <mergeCell ref="Y505:Z506"/>
    <mergeCell ref="U517:V518"/>
    <mergeCell ref="W517:X518"/>
    <mergeCell ref="Y517:Z518"/>
    <mergeCell ref="U999:V1000"/>
    <mergeCell ref="W999:X1000"/>
    <mergeCell ref="Y999:Z1000"/>
    <mergeCell ref="U1011:V1012"/>
    <mergeCell ref="W1011:X1012"/>
    <mergeCell ref="Y1011:Z1012"/>
    <mergeCell ref="U1094:V1095"/>
    <mergeCell ref="W1094:X1095"/>
    <mergeCell ref="Y1094:Z1095"/>
    <mergeCell ref="U1106:V1107"/>
    <mergeCell ref="W1106:X1107"/>
    <mergeCell ref="Y1106:Z1107"/>
    <mergeCell ref="U603:V604"/>
    <mergeCell ref="W603:X604"/>
    <mergeCell ref="Y603:Z604"/>
    <mergeCell ref="U615:V616"/>
    <mergeCell ref="W615:X616"/>
    <mergeCell ref="Y615:Z616"/>
    <mergeCell ref="U699:V700"/>
    <mergeCell ref="W699:X700"/>
    <mergeCell ref="Y699:Z700"/>
    <mergeCell ref="U711:V712"/>
    <mergeCell ref="W711:X712"/>
    <mergeCell ref="Y711:Z712"/>
    <mergeCell ref="U802:V803"/>
    <mergeCell ref="W802:X803"/>
    <mergeCell ref="Y802:Z803"/>
    <mergeCell ref="U814:V815"/>
    <mergeCell ref="W814:X815"/>
    <mergeCell ref="Y814:Z815"/>
    <mergeCell ref="U900:V901"/>
    <mergeCell ref="W900:X901"/>
  </mergeCells>
  <printOptions horizontalCentered="1" verticalCentered="1"/>
  <pageMargins left="0" right="0" top="0" bottom="0" header="0.31496062992125984" footer="0.31496062992125984"/>
  <pageSetup scale="10" orientation="landscape" r:id="rId1"/>
  <rowBreaks count="1" manualBreakCount="1">
    <brk id="77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J380"/>
  <sheetViews>
    <sheetView showGridLines="0" tabSelected="1" topLeftCell="C332" zoomScale="73" zoomScaleNormal="73" zoomScaleSheetLayoutView="10" workbookViewId="0">
      <selection activeCell="G292" sqref="B292:T380"/>
    </sheetView>
  </sheetViews>
  <sheetFormatPr baseColWidth="10" defaultRowHeight="15"/>
  <cols>
    <col min="6" max="6" width="18.5703125" customWidth="1"/>
    <col min="7" max="7" width="14.42578125" customWidth="1"/>
    <col min="9" max="9" width="15.28515625" customWidth="1"/>
    <col min="12" max="12" width="16" customWidth="1"/>
    <col min="15" max="15" width="14.28515625" customWidth="1"/>
    <col min="16" max="16" width="11.42578125" customWidth="1"/>
    <col min="18" max="18" width="14.5703125" customWidth="1"/>
    <col min="21" max="22" width="14.42578125" bestFit="1" customWidth="1"/>
    <col min="25" max="25" width="15.5703125" customWidth="1"/>
    <col min="27" max="27" width="15.140625" customWidth="1"/>
  </cols>
  <sheetData>
    <row r="3" spans="1:20">
      <c r="F3" s="1"/>
      <c r="G3" s="1"/>
      <c r="H3" s="1"/>
      <c r="I3" s="1"/>
      <c r="J3" s="1"/>
      <c r="K3" s="1"/>
      <c r="L3" s="1"/>
      <c r="M3" s="1"/>
      <c r="N3" s="1"/>
    </row>
    <row r="4" spans="1:20">
      <c r="F4" s="1"/>
      <c r="G4" s="1"/>
      <c r="H4" s="1"/>
      <c r="I4" s="1"/>
      <c r="J4" s="1"/>
      <c r="K4" s="1"/>
      <c r="L4" s="1"/>
      <c r="M4" s="1"/>
      <c r="N4" s="1"/>
    </row>
    <row r="5" spans="1:20">
      <c r="F5" s="1"/>
      <c r="G5" s="1"/>
      <c r="H5" s="1"/>
      <c r="I5" s="1"/>
      <c r="J5" s="1"/>
      <c r="K5" s="1"/>
      <c r="L5" s="1"/>
      <c r="M5" s="1"/>
      <c r="N5" s="1"/>
    </row>
    <row r="6" spans="1:20">
      <c r="F6" s="1"/>
      <c r="G6" s="1"/>
      <c r="H6" s="1"/>
      <c r="I6" s="1"/>
      <c r="J6" s="1"/>
      <c r="K6" s="1"/>
      <c r="L6" s="1"/>
      <c r="M6" s="1"/>
      <c r="N6" s="1"/>
    </row>
    <row r="7" spans="1:20" ht="25.5" customHeight="1">
      <c r="B7" s="385" t="s">
        <v>85</v>
      </c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</row>
    <row r="8" spans="1:20">
      <c r="F8" t="s">
        <v>1</v>
      </c>
    </row>
    <row r="9" spans="1:20" ht="21.7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5.75" thickBot="1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5" customHeight="1" thickBot="1">
      <c r="B11" s="292" t="s">
        <v>2</v>
      </c>
      <c r="C11" s="357"/>
      <c r="D11" s="357"/>
      <c r="E11" s="357"/>
      <c r="F11" s="358"/>
      <c r="G11" s="389" t="s">
        <v>138</v>
      </c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1"/>
    </row>
    <row r="12" spans="1:20" ht="15" customHeight="1" thickBot="1">
      <c r="A12" s="4"/>
      <c r="B12" s="292" t="s">
        <v>3</v>
      </c>
      <c r="C12" s="357"/>
      <c r="D12" s="357"/>
      <c r="E12" s="357"/>
      <c r="F12" s="358"/>
      <c r="G12" s="481" t="s">
        <v>67</v>
      </c>
      <c r="H12" s="482"/>
      <c r="I12" s="482"/>
      <c r="J12" s="482"/>
      <c r="K12" s="482"/>
      <c r="L12" s="482"/>
      <c r="M12" s="482"/>
      <c r="N12" s="482"/>
      <c r="O12" s="482"/>
      <c r="P12" s="482"/>
      <c r="Q12" s="482"/>
      <c r="R12" s="482"/>
      <c r="S12" s="482"/>
      <c r="T12" s="483"/>
    </row>
    <row r="13" spans="1:20" ht="15" customHeight="1" thickBot="1">
      <c r="A13" s="4"/>
      <c r="B13" s="292" t="s">
        <v>4</v>
      </c>
      <c r="C13" s="357"/>
      <c r="D13" s="357"/>
      <c r="E13" s="357"/>
      <c r="F13" s="358"/>
      <c r="G13" s="453" t="s">
        <v>42</v>
      </c>
      <c r="H13" s="454"/>
      <c r="I13" s="454"/>
      <c r="J13" s="454"/>
      <c r="K13" s="454"/>
      <c r="L13" s="454"/>
      <c r="M13" s="454"/>
      <c r="N13" s="454"/>
      <c r="O13" s="454"/>
      <c r="P13" s="454"/>
      <c r="Q13" s="454"/>
      <c r="R13" s="454"/>
      <c r="S13" s="454"/>
      <c r="T13" s="455"/>
    </row>
    <row r="14" spans="1:20" ht="15" customHeight="1" thickBot="1">
      <c r="A14" s="4"/>
      <c r="B14" s="292" t="s">
        <v>5</v>
      </c>
      <c r="C14" s="357"/>
      <c r="D14" s="357"/>
      <c r="E14" s="357"/>
      <c r="F14" s="358"/>
      <c r="G14" s="453" t="s">
        <v>83</v>
      </c>
      <c r="H14" s="454"/>
      <c r="I14" s="454"/>
      <c r="J14" s="454"/>
      <c r="K14" s="454"/>
      <c r="L14" s="454"/>
      <c r="M14" s="454"/>
      <c r="N14" s="454"/>
      <c r="O14" s="454"/>
      <c r="P14" s="454"/>
      <c r="Q14" s="454"/>
      <c r="R14" s="454"/>
      <c r="S14" s="454"/>
      <c r="T14" s="455"/>
    </row>
    <row r="15" spans="1:20" ht="15" customHeight="1" thickBot="1">
      <c r="A15" s="4"/>
      <c r="B15" s="292" t="s">
        <v>6</v>
      </c>
      <c r="C15" s="357"/>
      <c r="D15" s="357"/>
      <c r="E15" s="357"/>
      <c r="F15" s="358"/>
      <c r="G15" s="130" t="s">
        <v>7</v>
      </c>
      <c r="H15" s="431"/>
      <c r="I15" s="432"/>
      <c r="J15" s="432"/>
      <c r="K15" s="433"/>
      <c r="L15" s="130" t="s">
        <v>8</v>
      </c>
      <c r="M15" s="431">
        <v>560000</v>
      </c>
      <c r="N15" s="432"/>
      <c r="O15" s="432"/>
      <c r="P15" s="433"/>
      <c r="Q15" s="426" t="s">
        <v>9</v>
      </c>
      <c r="R15" s="463"/>
      <c r="S15" s="431"/>
      <c r="T15" s="433"/>
    </row>
    <row r="16" spans="1:20" ht="15" customHeight="1" thickBot="1">
      <c r="A16" s="4"/>
      <c r="B16" s="292" t="s">
        <v>10</v>
      </c>
      <c r="C16" s="357"/>
      <c r="D16" s="357"/>
      <c r="E16" s="357"/>
      <c r="F16" s="358"/>
      <c r="G16" s="130" t="s">
        <v>7</v>
      </c>
      <c r="H16" s="431"/>
      <c r="I16" s="432"/>
      <c r="J16" s="432"/>
      <c r="K16" s="433"/>
      <c r="L16" s="130" t="s">
        <v>8</v>
      </c>
      <c r="M16" s="431"/>
      <c r="N16" s="432"/>
      <c r="O16" s="432"/>
      <c r="P16" s="433"/>
      <c r="Q16" s="426"/>
      <c r="R16" s="323"/>
      <c r="S16" s="323"/>
      <c r="T16" s="463"/>
    </row>
    <row r="17" spans="1:30" ht="15.75" customHeight="1" thickBot="1">
      <c r="A17" s="4"/>
      <c r="B17" s="292" t="s">
        <v>11</v>
      </c>
      <c r="C17" s="357"/>
      <c r="D17" s="357"/>
      <c r="E17" s="357"/>
      <c r="F17" s="358"/>
      <c r="G17" s="484" t="s">
        <v>111</v>
      </c>
      <c r="H17" s="485"/>
      <c r="I17" s="485"/>
      <c r="J17" s="485"/>
      <c r="K17" s="485"/>
      <c r="L17" s="485"/>
      <c r="M17" s="485"/>
      <c r="N17" s="485"/>
      <c r="O17" s="485"/>
      <c r="P17" s="485"/>
      <c r="Q17" s="485"/>
      <c r="R17" s="485"/>
      <c r="S17" s="485"/>
      <c r="T17" s="486"/>
    </row>
    <row r="18" spans="1:30" ht="15.75" customHeight="1" thickBot="1">
      <c r="A18" s="4"/>
      <c r="B18" s="292" t="s">
        <v>12</v>
      </c>
      <c r="C18" s="357"/>
      <c r="D18" s="357"/>
      <c r="E18" s="357"/>
      <c r="F18" s="358"/>
      <c r="G18" s="453" t="s">
        <v>81</v>
      </c>
      <c r="H18" s="454"/>
      <c r="I18" s="454"/>
      <c r="J18" s="454"/>
      <c r="K18" s="454"/>
      <c r="L18" s="454"/>
      <c r="M18" s="454"/>
      <c r="N18" s="454"/>
      <c r="O18" s="454"/>
      <c r="P18" s="454"/>
      <c r="Q18" s="454"/>
      <c r="R18" s="454"/>
      <c r="S18" s="454"/>
      <c r="T18" s="455"/>
    </row>
    <row r="19" spans="1:30" ht="15.75" thickBot="1">
      <c r="B19" s="362"/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</row>
    <row r="20" spans="1:30" ht="16.5" customHeight="1" thickBot="1">
      <c r="A20" s="4"/>
      <c r="B20" s="328" t="s">
        <v>13</v>
      </c>
      <c r="C20" s="329"/>
      <c r="D20" s="330"/>
      <c r="E20" s="328" t="s">
        <v>14</v>
      </c>
      <c r="F20" s="330"/>
      <c r="G20" s="491"/>
      <c r="H20" s="492"/>
      <c r="I20" s="492"/>
      <c r="J20" s="492"/>
      <c r="K20" s="492"/>
      <c r="L20" s="492"/>
      <c r="M20" s="492"/>
      <c r="N20" s="492"/>
      <c r="O20" s="492"/>
      <c r="P20" s="492"/>
      <c r="Q20" s="492"/>
      <c r="R20" s="492"/>
      <c r="S20" s="492"/>
      <c r="T20" s="493"/>
    </row>
    <row r="21" spans="1:30" ht="15.75" customHeight="1" thickBot="1">
      <c r="A21" s="4"/>
      <c r="B21" s="331"/>
      <c r="C21" s="332"/>
      <c r="D21" s="333"/>
      <c r="E21" s="331"/>
      <c r="F21" s="333"/>
      <c r="G21" s="345" t="s">
        <v>109</v>
      </c>
      <c r="H21" s="301" t="s">
        <v>82</v>
      </c>
      <c r="I21" s="302"/>
      <c r="J21" s="302"/>
      <c r="K21" s="302"/>
      <c r="L21" s="302"/>
      <c r="M21" s="303"/>
      <c r="N21" s="301" t="s">
        <v>78</v>
      </c>
      <c r="O21" s="302"/>
      <c r="P21" s="302"/>
      <c r="Q21" s="302"/>
      <c r="R21" s="302"/>
      <c r="S21" s="302"/>
      <c r="T21" s="303"/>
    </row>
    <row r="22" spans="1:30" ht="15" customHeight="1">
      <c r="A22" s="4"/>
      <c r="B22" s="331"/>
      <c r="C22" s="332"/>
      <c r="D22" s="333"/>
      <c r="E22" s="331"/>
      <c r="F22" s="333"/>
      <c r="G22" s="494"/>
      <c r="H22" s="328" t="s">
        <v>19</v>
      </c>
      <c r="I22" s="329"/>
      <c r="J22" s="330"/>
      <c r="K22" s="328" t="s">
        <v>20</v>
      </c>
      <c r="L22" s="329"/>
      <c r="M22" s="330"/>
      <c r="N22" s="328" t="s">
        <v>19</v>
      </c>
      <c r="O22" s="329"/>
      <c r="P22" s="330"/>
      <c r="Q22" s="328" t="s">
        <v>20</v>
      </c>
      <c r="R22" s="329"/>
      <c r="S22" s="330"/>
      <c r="T22" s="345" t="s">
        <v>21</v>
      </c>
      <c r="U22" s="229" t="s">
        <v>127</v>
      </c>
      <c r="V22" s="230"/>
      <c r="W22" s="229" t="s">
        <v>128</v>
      </c>
      <c r="X22" s="230"/>
      <c r="Y22" s="233" t="s">
        <v>129</v>
      </c>
      <c r="Z22" s="234"/>
      <c r="AA22" s="233" t="s">
        <v>130</v>
      </c>
      <c r="AB22" s="467"/>
      <c r="AC22" s="229" t="s">
        <v>131</v>
      </c>
      <c r="AD22" s="230"/>
    </row>
    <row r="23" spans="1:30" ht="33.75" customHeight="1" thickBot="1">
      <c r="A23" s="4"/>
      <c r="B23" s="363"/>
      <c r="C23" s="364"/>
      <c r="D23" s="365"/>
      <c r="E23" s="363"/>
      <c r="F23" s="365"/>
      <c r="G23" s="346"/>
      <c r="H23" s="363"/>
      <c r="I23" s="364"/>
      <c r="J23" s="365"/>
      <c r="K23" s="363"/>
      <c r="L23" s="364"/>
      <c r="M23" s="365"/>
      <c r="N23" s="363"/>
      <c r="O23" s="364"/>
      <c r="P23" s="365"/>
      <c r="Q23" s="363"/>
      <c r="R23" s="364"/>
      <c r="S23" s="365"/>
      <c r="T23" s="346"/>
      <c r="U23" s="231"/>
      <c r="V23" s="232"/>
      <c r="W23" s="231"/>
      <c r="X23" s="232"/>
      <c r="Y23" s="235"/>
      <c r="Z23" s="236"/>
      <c r="AA23" s="235"/>
      <c r="AB23" s="468"/>
      <c r="AC23" s="231"/>
      <c r="AD23" s="232"/>
    </row>
    <row r="24" spans="1:30">
      <c r="A24" s="18"/>
      <c r="B24" s="378" t="s">
        <v>49</v>
      </c>
      <c r="C24" s="487"/>
      <c r="D24" s="488"/>
      <c r="E24" s="489"/>
      <c r="F24" s="490"/>
      <c r="G24" s="201"/>
      <c r="H24" s="384"/>
      <c r="I24" s="381"/>
      <c r="J24" s="490"/>
      <c r="K24" s="381"/>
      <c r="L24" s="381"/>
      <c r="M24" s="490"/>
      <c r="N24" s="384"/>
      <c r="O24" s="381"/>
      <c r="P24" s="381"/>
      <c r="Q24" s="384"/>
      <c r="R24" s="381"/>
      <c r="S24" s="490"/>
      <c r="T24" s="225"/>
      <c r="U24" s="205"/>
    </row>
    <row r="25" spans="1:30" ht="15" customHeight="1">
      <c r="A25" s="18"/>
      <c r="B25" s="319" t="s">
        <v>44</v>
      </c>
      <c r="C25" s="495"/>
      <c r="D25" s="496"/>
      <c r="E25" s="350" t="s">
        <v>47</v>
      </c>
      <c r="F25" s="322"/>
      <c r="G25" s="196">
        <v>948</v>
      </c>
      <c r="H25" s="317">
        <f>+Mensual_Limpia!H26+Mensual_Limpia!H123+Mensual_Limpia!H219</f>
        <v>28</v>
      </c>
      <c r="I25" s="313"/>
      <c r="J25" s="316"/>
      <c r="K25" s="497">
        <f>+Mensual_Limpia!K26+Mensual_Limpia!K123+Mensual_Limpia!K219</f>
        <v>28</v>
      </c>
      <c r="L25" s="497"/>
      <c r="M25" s="498"/>
      <c r="N25" s="317">
        <f>+Mensual_Limpia!N219</f>
        <v>28</v>
      </c>
      <c r="O25" s="313"/>
      <c r="P25" s="313"/>
      <c r="Q25" s="317">
        <f>+Mensual_Limpia!Q219</f>
        <v>28</v>
      </c>
      <c r="R25" s="313"/>
      <c r="S25" s="316"/>
      <c r="T25" s="226">
        <f>+Q25/G25</f>
        <v>2.9535864978902954E-2</v>
      </c>
      <c r="U25" s="205">
        <f>+Mensual_Limpia!H26+Mensual_Limpia!H123+Mensual_Limpia!H219</f>
        <v>28</v>
      </c>
      <c r="V25" s="205">
        <f>+H25-U25</f>
        <v>0</v>
      </c>
      <c r="W25" s="205">
        <f>+Mensual_Limpia!K26+Mensual_Limpia!K123+Mensual_Limpia!K219</f>
        <v>28</v>
      </c>
      <c r="X25" s="205">
        <f>+K25-W25</f>
        <v>0</v>
      </c>
      <c r="Y25" s="205">
        <f>+Mensual_Limpia!N219</f>
        <v>28</v>
      </c>
      <c r="Z25" s="205">
        <f>+Y25-N25</f>
        <v>0</v>
      </c>
      <c r="AA25" s="205">
        <f>+Mensual_Limpia!Q219</f>
        <v>28</v>
      </c>
      <c r="AB25" s="205">
        <f>+AA25-Q25</f>
        <v>0</v>
      </c>
      <c r="AC25" s="206">
        <f>+AA25/G25</f>
        <v>2.9535864978902954E-2</v>
      </c>
      <c r="AD25" s="207">
        <f>+T25-AC25</f>
        <v>0</v>
      </c>
    </row>
    <row r="26" spans="1:30" ht="15" customHeight="1">
      <c r="A26" s="18"/>
      <c r="B26" s="319" t="s">
        <v>45</v>
      </c>
      <c r="C26" s="495"/>
      <c r="D26" s="496"/>
      <c r="E26" s="350" t="s">
        <v>48</v>
      </c>
      <c r="F26" s="322"/>
      <c r="G26" s="196">
        <v>240</v>
      </c>
      <c r="H26" s="317">
        <f>+Mensual_Limpia!H27+Mensual_Limpia!H124+Mensual_Limpia!H220</f>
        <v>40</v>
      </c>
      <c r="I26" s="313"/>
      <c r="J26" s="316"/>
      <c r="K26" s="497">
        <f>+Mensual_Limpia!K27+Mensual_Limpia!K124+Mensual_Limpia!K220</f>
        <v>40</v>
      </c>
      <c r="L26" s="497"/>
      <c r="M26" s="498"/>
      <c r="N26" s="317">
        <f>+Mensual_Limpia!N220</f>
        <v>40</v>
      </c>
      <c r="O26" s="313"/>
      <c r="P26" s="313"/>
      <c r="Q26" s="317">
        <f>+Mensual_Limpia!Q220</f>
        <v>40</v>
      </c>
      <c r="R26" s="313"/>
      <c r="S26" s="316"/>
      <c r="T26" s="226">
        <f t="shared" ref="T26:T29" si="0">+Q26/G26</f>
        <v>0.16666666666666666</v>
      </c>
      <c r="U26" s="205">
        <f>+Mensual_Limpia!H27+Mensual_Limpia!H124+Mensual_Limpia!H220</f>
        <v>40</v>
      </c>
      <c r="V26" s="205">
        <f t="shared" ref="V26:V27" si="1">+H26-U26</f>
        <v>0</v>
      </c>
      <c r="W26" s="205">
        <f>+Mensual_Limpia!K27+Mensual_Limpia!K124+Mensual_Limpia!K220</f>
        <v>40</v>
      </c>
      <c r="X26" s="205">
        <f t="shared" ref="X26:X27" si="2">+K26-W26</f>
        <v>0</v>
      </c>
      <c r="Y26" s="205">
        <f>+Mensual_Limpia!N220</f>
        <v>40</v>
      </c>
      <c r="Z26" s="205">
        <f t="shared" ref="Z26:Z27" si="3">+Y26-N26</f>
        <v>0</v>
      </c>
      <c r="AA26" s="205">
        <f>+Mensual_Limpia!Q220</f>
        <v>40</v>
      </c>
      <c r="AB26" s="205">
        <f t="shared" ref="AB26:AB27" si="4">+AA26-Q26</f>
        <v>0</v>
      </c>
      <c r="AC26" s="206">
        <f t="shared" ref="AC26:AC27" si="5">+AA26/G26</f>
        <v>0.16666666666666666</v>
      </c>
      <c r="AD26" s="207">
        <f t="shared" ref="AD26:AD27" si="6">+T26-AC26</f>
        <v>0</v>
      </c>
    </row>
    <row r="27" spans="1:30">
      <c r="A27" s="18"/>
      <c r="B27" s="44" t="s">
        <v>46</v>
      </c>
      <c r="C27" s="42"/>
      <c r="D27" s="43"/>
      <c r="E27" s="350" t="s">
        <v>48</v>
      </c>
      <c r="F27" s="322"/>
      <c r="G27" s="196">
        <v>950</v>
      </c>
      <c r="H27" s="317">
        <f>+Mensual_Limpia!H28+Mensual_Limpia!H125+Mensual_Limpia!H221</f>
        <v>120</v>
      </c>
      <c r="I27" s="313"/>
      <c r="J27" s="316"/>
      <c r="K27" s="497">
        <f>+Mensual_Limpia!K28+Mensual_Limpia!K125+Mensual_Limpia!K221</f>
        <v>80</v>
      </c>
      <c r="L27" s="497"/>
      <c r="M27" s="498"/>
      <c r="N27" s="317">
        <f>+Mensual_Limpia!N221</f>
        <v>120</v>
      </c>
      <c r="O27" s="313"/>
      <c r="P27" s="313"/>
      <c r="Q27" s="317">
        <f>+Mensual_Limpia!Q221</f>
        <v>120</v>
      </c>
      <c r="R27" s="313"/>
      <c r="S27" s="316"/>
      <c r="T27" s="226">
        <f t="shared" si="0"/>
        <v>0.12631578947368421</v>
      </c>
      <c r="U27" s="205">
        <f>+Mensual_Limpia!H28+Mensual_Limpia!H125+Mensual_Limpia!H221</f>
        <v>120</v>
      </c>
      <c r="V27" s="205">
        <f t="shared" si="1"/>
        <v>0</v>
      </c>
      <c r="W27" s="205">
        <f>+Mensual_Limpia!K28+Mensual_Limpia!K125+Mensual_Limpia!K221</f>
        <v>80</v>
      </c>
      <c r="X27" s="205">
        <f t="shared" si="2"/>
        <v>0</v>
      </c>
      <c r="Y27" s="205">
        <f>+Mensual_Limpia!N221</f>
        <v>120</v>
      </c>
      <c r="Z27" s="205">
        <f t="shared" si="3"/>
        <v>0</v>
      </c>
      <c r="AA27" s="205">
        <f>+Mensual_Limpia!Q221</f>
        <v>120</v>
      </c>
      <c r="AB27" s="205">
        <f t="shared" si="4"/>
        <v>0</v>
      </c>
      <c r="AC27" s="206">
        <f t="shared" si="5"/>
        <v>0.12631578947368421</v>
      </c>
      <c r="AD27" s="207">
        <f t="shared" si="6"/>
        <v>0</v>
      </c>
    </row>
    <row r="28" spans="1:30" ht="15" customHeight="1">
      <c r="A28" s="18"/>
      <c r="B28" s="308" t="s">
        <v>51</v>
      </c>
      <c r="C28" s="309"/>
      <c r="D28" s="310"/>
      <c r="E28" s="350"/>
      <c r="F28" s="322"/>
      <c r="G28" s="196"/>
      <c r="H28" s="317">
        <f>+Mensual_Limpia!H29+Mensual_Limpia!H126+Mensual_Limpia!H222</f>
        <v>0</v>
      </c>
      <c r="I28" s="313"/>
      <c r="J28" s="316"/>
      <c r="K28" s="497"/>
      <c r="L28" s="497"/>
      <c r="M28" s="498"/>
      <c r="N28" s="317"/>
      <c r="O28" s="313"/>
      <c r="P28" s="313"/>
      <c r="Q28" s="317"/>
      <c r="R28" s="313"/>
      <c r="S28" s="316"/>
      <c r="T28" s="226"/>
    </row>
    <row r="29" spans="1:30" ht="15.75" customHeight="1" thickBot="1">
      <c r="A29" s="18"/>
      <c r="B29" s="499" t="s">
        <v>52</v>
      </c>
      <c r="C29" s="500"/>
      <c r="D29" s="501"/>
      <c r="E29" s="502" t="s">
        <v>53</v>
      </c>
      <c r="F29" s="503"/>
      <c r="G29" s="196">
        <v>48</v>
      </c>
      <c r="H29" s="417">
        <f>+Mensual_Limpia!H30+Mensual_Limpia!H127+Mensual_Limpia!H223</f>
        <v>12</v>
      </c>
      <c r="I29" s="418"/>
      <c r="J29" s="419"/>
      <c r="K29" s="497">
        <f>+Mensual_Limpia!K30+Mensual_Limpia!K127+Mensual_Limpia!K223</f>
        <v>12</v>
      </c>
      <c r="L29" s="497"/>
      <c r="M29" s="498"/>
      <c r="N29" s="417">
        <f>+Mensual_Limpia!N223</f>
        <v>12</v>
      </c>
      <c r="O29" s="418"/>
      <c r="P29" s="418"/>
      <c r="Q29" s="417">
        <f>+Mensual_Limpia!Q223</f>
        <v>12</v>
      </c>
      <c r="R29" s="418"/>
      <c r="S29" s="419"/>
      <c r="T29" s="226">
        <f t="shared" si="0"/>
        <v>0.25</v>
      </c>
      <c r="U29" s="205">
        <f>+Mensual_Limpia!H30+Mensual_Limpia!H127+Mensual_Limpia!H223</f>
        <v>12</v>
      </c>
      <c r="V29" s="205">
        <f>+H29-U29</f>
        <v>0</v>
      </c>
      <c r="W29" s="205">
        <f>+Mensual_Limpia!K30+Mensual_Limpia!K127+Mensual_Limpia!K223</f>
        <v>12</v>
      </c>
      <c r="X29" s="205">
        <f>+K29-W29</f>
        <v>0</v>
      </c>
      <c r="Y29" s="205">
        <f>+Mensual_Limpia!N223</f>
        <v>12</v>
      </c>
      <c r="Z29" s="205">
        <f>+Y29-N29</f>
        <v>0</v>
      </c>
      <c r="AA29" s="205">
        <f>+Mensual_Limpia!Q223</f>
        <v>12</v>
      </c>
      <c r="AB29" s="205">
        <f>+AA29-Q29</f>
        <v>0</v>
      </c>
      <c r="AC29" s="206">
        <f>+AA29/G29</f>
        <v>0.25</v>
      </c>
      <c r="AD29" s="207">
        <f>+T29-AC29</f>
        <v>0</v>
      </c>
    </row>
    <row r="30" spans="1:30" ht="15.75" thickBot="1">
      <c r="A30" s="4"/>
      <c r="B30" s="426" t="s">
        <v>22</v>
      </c>
      <c r="C30" s="323"/>
      <c r="D30" s="323"/>
      <c r="E30" s="323"/>
      <c r="F30" s="323"/>
      <c r="G30" s="326"/>
      <c r="H30" s="326"/>
      <c r="I30" s="326"/>
      <c r="J30" s="326"/>
      <c r="K30" s="326"/>
      <c r="L30" s="326"/>
      <c r="M30" s="327"/>
      <c r="N30" s="325"/>
      <c r="O30" s="326"/>
      <c r="P30" s="326"/>
      <c r="Q30" s="326"/>
      <c r="R30" s="326"/>
      <c r="S30" s="326"/>
      <c r="T30" s="327"/>
    </row>
    <row r="31" spans="1:30" ht="15.75" thickBot="1">
      <c r="B31" s="5"/>
      <c r="C31" s="6"/>
      <c r="D31" s="7"/>
      <c r="E31" s="8"/>
      <c r="F31" s="9"/>
      <c r="G31" s="11"/>
      <c r="H31" s="12"/>
      <c r="I31" s="12"/>
      <c r="J31" s="13"/>
      <c r="K31" s="12"/>
      <c r="L31" s="13"/>
      <c r="M31" s="12"/>
      <c r="N31" s="12"/>
      <c r="O31" s="12"/>
      <c r="P31" s="12"/>
      <c r="Q31" s="13"/>
      <c r="R31" s="12"/>
      <c r="S31" s="10"/>
      <c r="T31" s="12"/>
    </row>
    <row r="32" spans="1:30" ht="16.5" customHeight="1" thickBot="1">
      <c r="A32" s="4"/>
      <c r="B32" s="328" t="s">
        <v>23</v>
      </c>
      <c r="C32" s="329"/>
      <c r="D32" s="329"/>
      <c r="E32" s="329"/>
      <c r="F32" s="330"/>
      <c r="G32" s="491"/>
      <c r="H32" s="492"/>
      <c r="I32" s="492"/>
      <c r="J32" s="492"/>
      <c r="K32" s="492"/>
      <c r="L32" s="492"/>
      <c r="M32" s="492"/>
      <c r="N32" s="492"/>
      <c r="O32" s="492"/>
      <c r="P32" s="492"/>
      <c r="Q32" s="492"/>
      <c r="R32" s="492"/>
      <c r="S32" s="492"/>
      <c r="T32" s="493"/>
    </row>
    <row r="33" spans="1:36" ht="15.75" customHeight="1" thickBot="1">
      <c r="A33" s="4"/>
      <c r="B33" s="331"/>
      <c r="C33" s="332"/>
      <c r="D33" s="332"/>
      <c r="E33" s="332"/>
      <c r="F33" s="333"/>
      <c r="G33" s="345" t="s">
        <v>109</v>
      </c>
      <c r="H33" s="301" t="s">
        <v>82</v>
      </c>
      <c r="I33" s="302"/>
      <c r="J33" s="302"/>
      <c r="K33" s="302"/>
      <c r="L33" s="302"/>
      <c r="M33" s="303"/>
      <c r="N33" s="301" t="s">
        <v>78</v>
      </c>
      <c r="O33" s="302"/>
      <c r="P33" s="302"/>
      <c r="Q33" s="302"/>
      <c r="R33" s="302"/>
      <c r="S33" s="302"/>
      <c r="T33" s="303"/>
    </row>
    <row r="34" spans="1:36" ht="24" customHeight="1" thickBot="1">
      <c r="A34" s="4"/>
      <c r="B34" s="331"/>
      <c r="C34" s="332"/>
      <c r="D34" s="332"/>
      <c r="E34" s="332"/>
      <c r="F34" s="333"/>
      <c r="G34" s="494"/>
      <c r="H34" s="301" t="s">
        <v>19</v>
      </c>
      <c r="I34" s="302"/>
      <c r="J34" s="303"/>
      <c r="K34" s="301" t="s">
        <v>26</v>
      </c>
      <c r="L34" s="302"/>
      <c r="M34" s="303"/>
      <c r="N34" s="301" t="s">
        <v>19</v>
      </c>
      <c r="O34" s="302"/>
      <c r="P34" s="343"/>
      <c r="Q34" s="344" t="s">
        <v>26</v>
      </c>
      <c r="R34" s="302"/>
      <c r="S34" s="303"/>
      <c r="T34" s="345" t="s">
        <v>21</v>
      </c>
      <c r="U34" s="233" t="s">
        <v>132</v>
      </c>
      <c r="V34" s="234"/>
      <c r="W34" s="233" t="s">
        <v>133</v>
      </c>
      <c r="X34" s="234"/>
      <c r="Y34" s="233" t="s">
        <v>134</v>
      </c>
      <c r="Z34" s="234"/>
      <c r="AA34" s="233" t="s">
        <v>135</v>
      </c>
      <c r="AB34" s="234"/>
      <c r="AC34" s="233" t="s">
        <v>131</v>
      </c>
      <c r="AD34" s="234"/>
      <c r="AE34" s="469"/>
      <c r="AF34" s="469"/>
      <c r="AG34" s="469"/>
      <c r="AH34" s="469"/>
      <c r="AI34" s="469"/>
      <c r="AJ34" s="469"/>
    </row>
    <row r="35" spans="1:36" ht="31.5" customHeight="1" thickBot="1">
      <c r="A35" s="4"/>
      <c r="B35" s="363"/>
      <c r="C35" s="364"/>
      <c r="D35" s="364"/>
      <c r="E35" s="364"/>
      <c r="F35" s="365"/>
      <c r="G35" s="346"/>
      <c r="H35" s="198" t="s">
        <v>27</v>
      </c>
      <c r="I35" s="200" t="s">
        <v>28</v>
      </c>
      <c r="J35" s="200" t="s">
        <v>29</v>
      </c>
      <c r="K35" s="198" t="s">
        <v>27</v>
      </c>
      <c r="L35" s="200" t="s">
        <v>28</v>
      </c>
      <c r="M35" s="199" t="s">
        <v>29</v>
      </c>
      <c r="N35" s="15" t="s">
        <v>27</v>
      </c>
      <c r="O35" s="198" t="s">
        <v>28</v>
      </c>
      <c r="P35" s="16" t="s">
        <v>29</v>
      </c>
      <c r="Q35" s="17" t="s">
        <v>27</v>
      </c>
      <c r="R35" s="197" t="s">
        <v>28</v>
      </c>
      <c r="S35" s="200" t="s">
        <v>29</v>
      </c>
      <c r="T35" s="346"/>
      <c r="U35" s="235"/>
      <c r="V35" s="236"/>
      <c r="W35" s="235"/>
      <c r="X35" s="236"/>
      <c r="Y35" s="235"/>
      <c r="Z35" s="236"/>
      <c r="AA35" s="235"/>
      <c r="AB35" s="236"/>
      <c r="AC35" s="235"/>
      <c r="AD35" s="236"/>
      <c r="AE35" s="469"/>
      <c r="AF35" s="469"/>
      <c r="AG35" s="469"/>
      <c r="AH35" s="469"/>
      <c r="AI35" s="469"/>
      <c r="AJ35" s="469"/>
    </row>
    <row r="36" spans="1:36" ht="15.75" customHeight="1" thickBot="1">
      <c r="A36" s="4"/>
      <c r="B36" s="282" t="s">
        <v>30</v>
      </c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4"/>
    </row>
    <row r="37" spans="1:36" ht="15.75" thickBot="1">
      <c r="B37" s="508" t="s">
        <v>49</v>
      </c>
      <c r="C37" s="509"/>
      <c r="D37" s="509"/>
      <c r="E37" s="509"/>
      <c r="F37" s="510"/>
      <c r="G37" s="95">
        <f>SUM(G38:G51)</f>
        <v>272871</v>
      </c>
      <c r="H37" s="95"/>
      <c r="I37" s="95">
        <f>SUM(I38:I51)</f>
        <v>45450</v>
      </c>
      <c r="J37" s="95"/>
      <c r="K37" s="95"/>
      <c r="L37" s="95">
        <f>SUM(L38:L51)</f>
        <v>18397.68</v>
      </c>
      <c r="M37" s="95"/>
      <c r="N37" s="95"/>
      <c r="O37" s="95">
        <f>SUM(O38:O51)</f>
        <v>45450</v>
      </c>
      <c r="P37" s="173"/>
      <c r="Q37" s="95"/>
      <c r="R37" s="95">
        <f>SUM(R38:R51)</f>
        <v>18397.68</v>
      </c>
      <c r="S37" s="173"/>
      <c r="T37" s="159"/>
    </row>
    <row r="38" spans="1:36">
      <c r="A38" s="18"/>
      <c r="B38" s="86" t="s">
        <v>93</v>
      </c>
      <c r="F38" s="84"/>
      <c r="G38" s="119">
        <v>6000</v>
      </c>
      <c r="H38" s="20"/>
      <c r="I38" s="20">
        <f>+Mensual_Limpia!I39+Mensual_Limpia!I136+Mensual_Limpia!I232</f>
        <v>0</v>
      </c>
      <c r="J38" s="20"/>
      <c r="K38" s="20"/>
      <c r="L38" s="125">
        <v>0</v>
      </c>
      <c r="M38" s="108"/>
      <c r="N38" s="20"/>
      <c r="O38" s="20">
        <f>+Mensual_Limpia!O232</f>
        <v>0</v>
      </c>
      <c r="P38" s="20"/>
      <c r="Q38" s="20"/>
      <c r="R38" s="20">
        <f>+Mensual_Limpia!R232</f>
        <v>0</v>
      </c>
      <c r="S38" s="20"/>
      <c r="T38" s="152">
        <v>0</v>
      </c>
      <c r="U38" s="121">
        <f>+Mensual_Limpia!I39+Mensual_Limpia!I136+Mensual_Limpia!I232</f>
        <v>0</v>
      </c>
      <c r="V38" s="211">
        <f>+I38-U38</f>
        <v>0</v>
      </c>
      <c r="W38" s="121">
        <f>+Mensual_Limpia!L39+Mensual_Limpia!L136+Mensual_Limpia!L232</f>
        <v>0</v>
      </c>
      <c r="X38" s="211">
        <f>+L38-W38</f>
        <v>0</v>
      </c>
      <c r="Y38" s="121">
        <f>+Mensual_Limpia!O232</f>
        <v>0</v>
      </c>
      <c r="Z38" s="211">
        <f>+O38-Y38</f>
        <v>0</v>
      </c>
      <c r="AA38" s="121">
        <f>+Mensual_Limpia!R232</f>
        <v>0</v>
      </c>
      <c r="AB38" s="211">
        <f t="shared" ref="AB38" si="7">+R38-AA38</f>
        <v>0</v>
      </c>
      <c r="AC38" s="212">
        <f>+AA38/G38</f>
        <v>0</v>
      </c>
      <c r="AD38" s="212">
        <f>+T38-AC38</f>
        <v>0</v>
      </c>
    </row>
    <row r="39" spans="1:36">
      <c r="A39" s="18"/>
      <c r="B39" s="86" t="s">
        <v>94</v>
      </c>
      <c r="F39" s="84"/>
      <c r="G39" s="119">
        <v>30000</v>
      </c>
      <c r="H39" s="20"/>
      <c r="I39" s="20">
        <f>+Mensual_Limpia!I40+Mensual_Limpia!I137+Mensual_Limpia!I233</f>
        <v>2228.08</v>
      </c>
      <c r="J39" s="20"/>
      <c r="K39" s="20"/>
      <c r="L39" s="119">
        <f>+Mensual_Limpia!L40+Mensual_Limpia!L137+Mensual_Limpia!L233</f>
        <v>2228.08</v>
      </c>
      <c r="M39" s="108"/>
      <c r="N39" s="20"/>
      <c r="O39" s="20">
        <f>+Mensual_Limpia!O233</f>
        <v>2228.08</v>
      </c>
      <c r="P39" s="20"/>
      <c r="Q39" s="20"/>
      <c r="R39" s="20">
        <f>+Mensual_Limpia!R233</f>
        <v>2228.08</v>
      </c>
      <c r="S39" s="20"/>
      <c r="T39" s="152">
        <f t="shared" ref="T39:T51" si="8">+R39/G39</f>
        <v>7.4269333333333326E-2</v>
      </c>
      <c r="U39" s="121">
        <f>+Mensual_Limpia!I40+Mensual_Limpia!I137+Mensual_Limpia!I233</f>
        <v>2228.08</v>
      </c>
      <c r="V39" s="211">
        <f t="shared" ref="V39:V51" si="9">+I39-U39</f>
        <v>0</v>
      </c>
      <c r="W39" s="121">
        <f>+Mensual_Limpia!L40+Mensual_Limpia!L137+Mensual_Limpia!L233</f>
        <v>2228.08</v>
      </c>
      <c r="X39" s="211">
        <f t="shared" ref="X39:X51" si="10">+L39-W39</f>
        <v>0</v>
      </c>
      <c r="Y39" s="121">
        <f>+Mensual_Limpia!O233</f>
        <v>2228.08</v>
      </c>
      <c r="Z39" s="211">
        <f t="shared" ref="Z39:Z51" si="11">+O39-Y39</f>
        <v>0</v>
      </c>
      <c r="AA39" s="121">
        <f>+Mensual_Limpia!R233</f>
        <v>2228.08</v>
      </c>
      <c r="AB39" s="211">
        <f t="shared" ref="AB39:AB51" si="12">+R39-AA39</f>
        <v>0</v>
      </c>
      <c r="AC39" s="212">
        <f t="shared" ref="AC39:AC51" si="13">+AA39/G39</f>
        <v>7.4269333333333326E-2</v>
      </c>
      <c r="AD39" s="212">
        <f t="shared" ref="AD39:AD51" si="14">+T39-AC39</f>
        <v>0</v>
      </c>
    </row>
    <row r="40" spans="1:36">
      <c r="A40" s="18"/>
      <c r="B40" s="86" t="s">
        <v>95</v>
      </c>
      <c r="F40" s="84"/>
      <c r="G40" s="119">
        <v>10500</v>
      </c>
      <c r="H40" s="20"/>
      <c r="I40" s="20">
        <f>+Mensual_Limpia!I41+Mensual_Limpia!I138+Mensual_Limpia!I234</f>
        <v>3000</v>
      </c>
      <c r="J40" s="20"/>
      <c r="K40" s="20"/>
      <c r="L40" s="119">
        <f>+Mensual_Limpia!L41+Mensual_Limpia!L138+Mensual_Limpia!L234</f>
        <v>1500</v>
      </c>
      <c r="M40" s="108"/>
      <c r="N40" s="20"/>
      <c r="O40" s="20">
        <f>+Mensual_Limpia!O234</f>
        <v>3000</v>
      </c>
      <c r="P40" s="20"/>
      <c r="Q40" s="20"/>
      <c r="R40" s="20">
        <f>+Mensual_Limpia!R234</f>
        <v>1500</v>
      </c>
      <c r="S40" s="20"/>
      <c r="T40" s="152">
        <f t="shared" si="8"/>
        <v>0.14285714285714285</v>
      </c>
      <c r="U40" s="121">
        <f>+Mensual_Limpia!I41+Mensual_Limpia!I138+Mensual_Limpia!I234</f>
        <v>3000</v>
      </c>
      <c r="V40" s="211">
        <f t="shared" si="9"/>
        <v>0</v>
      </c>
      <c r="W40" s="121">
        <f>+Mensual_Limpia!L41+Mensual_Limpia!L138+Mensual_Limpia!L234</f>
        <v>1500</v>
      </c>
      <c r="X40" s="211">
        <f t="shared" si="10"/>
        <v>0</v>
      </c>
      <c r="Y40" s="121">
        <f>+Mensual_Limpia!O234</f>
        <v>3000</v>
      </c>
      <c r="Z40" s="211">
        <f t="shared" si="11"/>
        <v>0</v>
      </c>
      <c r="AA40" s="121">
        <f>+Mensual_Limpia!R234</f>
        <v>1500</v>
      </c>
      <c r="AB40" s="211">
        <f t="shared" si="12"/>
        <v>0</v>
      </c>
      <c r="AC40" s="212">
        <f t="shared" si="13"/>
        <v>0.14285714285714285</v>
      </c>
      <c r="AD40" s="212">
        <f t="shared" si="14"/>
        <v>0</v>
      </c>
    </row>
    <row r="41" spans="1:36">
      <c r="A41" s="18"/>
      <c r="B41" s="86" t="s">
        <v>96</v>
      </c>
      <c r="F41" s="84"/>
      <c r="G41" s="119">
        <v>16000</v>
      </c>
      <c r="H41" s="20"/>
      <c r="I41" s="20">
        <f>+Mensual_Limpia!I42+Mensual_Limpia!I139+Mensual_Limpia!I235</f>
        <v>4000</v>
      </c>
      <c r="J41" s="20"/>
      <c r="K41" s="20"/>
      <c r="L41" s="119">
        <f>+Mensual_Limpia!L42+Mensual_Limpia!L139+Mensual_Limpia!L235</f>
        <v>0</v>
      </c>
      <c r="M41" s="108"/>
      <c r="N41" s="20"/>
      <c r="O41" s="20">
        <f>+Mensual_Limpia!O235</f>
        <v>4000</v>
      </c>
      <c r="P41" s="20"/>
      <c r="Q41" s="20"/>
      <c r="R41" s="20">
        <f>+Mensual_Limpia!R235</f>
        <v>0</v>
      </c>
      <c r="S41" s="20"/>
      <c r="T41" s="152">
        <f t="shared" si="8"/>
        <v>0</v>
      </c>
      <c r="U41" s="121">
        <f>+Mensual_Limpia!I42+Mensual_Limpia!I139+Mensual_Limpia!I235</f>
        <v>4000</v>
      </c>
      <c r="V41" s="211">
        <f t="shared" si="9"/>
        <v>0</v>
      </c>
      <c r="W41" s="121">
        <f>+Mensual_Limpia!L42+Mensual_Limpia!L139+Mensual_Limpia!L235</f>
        <v>0</v>
      </c>
      <c r="X41" s="211">
        <f t="shared" si="10"/>
        <v>0</v>
      </c>
      <c r="Y41" s="121">
        <f>+Mensual_Limpia!O235</f>
        <v>4000</v>
      </c>
      <c r="Z41" s="211">
        <f t="shared" si="11"/>
        <v>0</v>
      </c>
      <c r="AA41" s="121">
        <f>+Mensual_Limpia!R235</f>
        <v>0</v>
      </c>
      <c r="AB41" s="211">
        <f t="shared" si="12"/>
        <v>0</v>
      </c>
      <c r="AC41" s="212">
        <f t="shared" si="13"/>
        <v>0</v>
      </c>
      <c r="AD41" s="212">
        <f t="shared" si="14"/>
        <v>0</v>
      </c>
    </row>
    <row r="42" spans="1:36">
      <c r="A42" s="18"/>
      <c r="B42" s="86" t="s">
        <v>97</v>
      </c>
      <c r="F42" s="84"/>
      <c r="G42" s="119">
        <v>92994</v>
      </c>
      <c r="H42" s="20"/>
      <c r="I42" s="20">
        <f>+Mensual_Limpia!I43+Mensual_Limpia!I140+Mensual_Limpia!I236</f>
        <v>18938.16</v>
      </c>
      <c r="J42" s="20"/>
      <c r="K42" s="20"/>
      <c r="L42" s="119">
        <f>+Mensual_Limpia!L43+Mensual_Limpia!L140+Mensual_Limpia!L236</f>
        <v>11098</v>
      </c>
      <c r="M42" s="108"/>
      <c r="N42" s="20"/>
      <c r="O42" s="20">
        <f>+Mensual_Limpia!O236</f>
        <v>18938.16</v>
      </c>
      <c r="P42" s="20"/>
      <c r="Q42" s="20"/>
      <c r="R42" s="20">
        <f>+Mensual_Limpia!R236</f>
        <v>11098</v>
      </c>
      <c r="S42" s="20"/>
      <c r="T42" s="152">
        <f t="shared" si="8"/>
        <v>0.11934103275480139</v>
      </c>
      <c r="U42" s="121">
        <f>+Mensual_Limpia!I43+Mensual_Limpia!I140+Mensual_Limpia!I236</f>
        <v>18938.16</v>
      </c>
      <c r="V42" s="211">
        <f t="shared" si="9"/>
        <v>0</v>
      </c>
      <c r="W42" s="121">
        <f>+Mensual_Limpia!L43+Mensual_Limpia!L140+Mensual_Limpia!L236</f>
        <v>11098</v>
      </c>
      <c r="X42" s="211">
        <f t="shared" si="10"/>
        <v>0</v>
      </c>
      <c r="Y42" s="121">
        <f>+Mensual_Limpia!O236</f>
        <v>18938.16</v>
      </c>
      <c r="Z42" s="211">
        <f t="shared" si="11"/>
        <v>0</v>
      </c>
      <c r="AA42" s="121">
        <f>+Mensual_Limpia!R236</f>
        <v>11098</v>
      </c>
      <c r="AB42" s="211">
        <f t="shared" si="12"/>
        <v>0</v>
      </c>
      <c r="AC42" s="212">
        <f t="shared" si="13"/>
        <v>0.11934103275480139</v>
      </c>
      <c r="AD42" s="212">
        <f t="shared" si="14"/>
        <v>0</v>
      </c>
    </row>
    <row r="43" spans="1:36">
      <c r="A43" s="18"/>
      <c r="B43" s="86" t="s">
        <v>98</v>
      </c>
      <c r="F43" s="84"/>
      <c r="G43" s="119">
        <v>5000</v>
      </c>
      <c r="H43" s="20"/>
      <c r="I43" s="20">
        <f>+Mensual_Limpia!I44+Mensual_Limpia!I141+Mensual_Limpia!I237</f>
        <v>5000</v>
      </c>
      <c r="J43" s="20"/>
      <c r="K43" s="20"/>
      <c r="L43" s="119">
        <f>+Mensual_Limpia!L44+Mensual_Limpia!L141+Mensual_Limpia!L237</f>
        <v>0</v>
      </c>
      <c r="M43" s="108"/>
      <c r="N43" s="20"/>
      <c r="O43" s="20">
        <f>+Mensual_Limpia!O237</f>
        <v>5000</v>
      </c>
      <c r="P43" s="20"/>
      <c r="Q43" s="20"/>
      <c r="R43" s="20">
        <f>+Mensual_Limpia!R237</f>
        <v>0</v>
      </c>
      <c r="S43" s="20"/>
      <c r="T43" s="152">
        <f t="shared" si="8"/>
        <v>0</v>
      </c>
      <c r="U43" s="121">
        <f>+Mensual_Limpia!I44+Mensual_Limpia!I141+Mensual_Limpia!I237</f>
        <v>5000</v>
      </c>
      <c r="V43" s="211">
        <f t="shared" si="9"/>
        <v>0</v>
      </c>
      <c r="W43" s="121">
        <f>+Mensual_Limpia!L44+Mensual_Limpia!L141+Mensual_Limpia!L237</f>
        <v>0</v>
      </c>
      <c r="X43" s="211">
        <f t="shared" si="10"/>
        <v>0</v>
      </c>
      <c r="Y43" s="121">
        <f>+Mensual_Limpia!O237</f>
        <v>5000</v>
      </c>
      <c r="Z43" s="211">
        <f t="shared" si="11"/>
        <v>0</v>
      </c>
      <c r="AA43" s="121">
        <f>+Mensual_Limpia!R237</f>
        <v>0</v>
      </c>
      <c r="AB43" s="211">
        <f t="shared" si="12"/>
        <v>0</v>
      </c>
      <c r="AC43" s="212">
        <f t="shared" si="13"/>
        <v>0</v>
      </c>
      <c r="AD43" s="212">
        <f t="shared" si="14"/>
        <v>0</v>
      </c>
    </row>
    <row r="44" spans="1:36">
      <c r="A44" s="18"/>
      <c r="B44" s="86" t="s">
        <v>99</v>
      </c>
      <c r="F44" s="84"/>
      <c r="G44" s="119">
        <v>14000</v>
      </c>
      <c r="H44" s="20"/>
      <c r="I44" s="20">
        <f>+Mensual_Limpia!I45+Mensual_Limpia!I142+Mensual_Limpia!I238</f>
        <v>4000</v>
      </c>
      <c r="J44" s="20"/>
      <c r="K44" s="20"/>
      <c r="L44" s="119">
        <f>+Mensual_Limpia!L45+Mensual_Limpia!L142+Mensual_Limpia!L238</f>
        <v>0</v>
      </c>
      <c r="M44" s="108"/>
      <c r="N44" s="20"/>
      <c r="O44" s="20">
        <f>+Mensual_Limpia!O238</f>
        <v>4000</v>
      </c>
      <c r="P44" s="20"/>
      <c r="Q44" s="20"/>
      <c r="R44" s="20">
        <f>+Mensual_Limpia!R238</f>
        <v>0</v>
      </c>
      <c r="S44" s="20"/>
      <c r="T44" s="152">
        <f t="shared" si="8"/>
        <v>0</v>
      </c>
      <c r="U44" s="121">
        <f>+Mensual_Limpia!I45+Mensual_Limpia!I142+Mensual_Limpia!I238</f>
        <v>4000</v>
      </c>
      <c r="V44" s="211">
        <f t="shared" si="9"/>
        <v>0</v>
      </c>
      <c r="W44" s="121">
        <f>+Mensual_Limpia!L45+Mensual_Limpia!L142+Mensual_Limpia!L238</f>
        <v>0</v>
      </c>
      <c r="X44" s="211">
        <f t="shared" si="10"/>
        <v>0</v>
      </c>
      <c r="Y44" s="121">
        <f>+Mensual_Limpia!O238</f>
        <v>4000</v>
      </c>
      <c r="Z44" s="211">
        <f t="shared" si="11"/>
        <v>0</v>
      </c>
      <c r="AA44" s="121">
        <f>+Mensual_Limpia!R238</f>
        <v>0</v>
      </c>
      <c r="AB44" s="211">
        <f t="shared" si="12"/>
        <v>0</v>
      </c>
      <c r="AC44" s="212">
        <f t="shared" si="13"/>
        <v>0</v>
      </c>
      <c r="AD44" s="212">
        <f t="shared" si="14"/>
        <v>0</v>
      </c>
    </row>
    <row r="45" spans="1:36">
      <c r="A45" s="18"/>
      <c r="B45" s="86" t="s">
        <v>100</v>
      </c>
      <c r="F45" s="84"/>
      <c r="G45" s="119">
        <v>10000</v>
      </c>
      <c r="H45" s="20"/>
      <c r="I45" s="20">
        <f>+Mensual_Limpia!I46+Mensual_Limpia!I143+Mensual_Limpia!I239</f>
        <v>0</v>
      </c>
      <c r="J45" s="20"/>
      <c r="K45" s="20"/>
      <c r="L45" s="119">
        <f>+Mensual_Limpia!L46+Mensual_Limpia!L143+Mensual_Limpia!L239</f>
        <v>0</v>
      </c>
      <c r="M45" s="108"/>
      <c r="N45" s="20"/>
      <c r="O45" s="20">
        <f>+Mensual_Limpia!O239</f>
        <v>0</v>
      </c>
      <c r="P45" s="20"/>
      <c r="Q45" s="20"/>
      <c r="R45" s="20">
        <f>+Mensual_Limpia!R239</f>
        <v>0</v>
      </c>
      <c r="S45" s="20"/>
      <c r="T45" s="152">
        <f t="shared" si="8"/>
        <v>0</v>
      </c>
      <c r="U45" s="121">
        <f>+Mensual_Limpia!I46+Mensual_Limpia!I143+Mensual_Limpia!I239</f>
        <v>0</v>
      </c>
      <c r="V45" s="211">
        <f t="shared" si="9"/>
        <v>0</v>
      </c>
      <c r="W45" s="121">
        <f>+Mensual_Limpia!L46+Mensual_Limpia!L143+Mensual_Limpia!L239</f>
        <v>0</v>
      </c>
      <c r="X45" s="211">
        <f t="shared" si="10"/>
        <v>0</v>
      </c>
      <c r="Y45" s="121">
        <f>+Mensual_Limpia!O239</f>
        <v>0</v>
      </c>
      <c r="Z45" s="211">
        <f t="shared" si="11"/>
        <v>0</v>
      </c>
      <c r="AA45" s="121">
        <f>+Mensual_Limpia!R239</f>
        <v>0</v>
      </c>
      <c r="AB45" s="211">
        <f t="shared" si="12"/>
        <v>0</v>
      </c>
      <c r="AC45" s="212">
        <f t="shared" si="13"/>
        <v>0</v>
      </c>
      <c r="AD45" s="212">
        <f t="shared" si="14"/>
        <v>0</v>
      </c>
    </row>
    <row r="46" spans="1:36">
      <c r="A46" s="18"/>
      <c r="B46" s="86" t="s">
        <v>101</v>
      </c>
      <c r="F46" s="84"/>
      <c r="G46" s="119">
        <v>12000</v>
      </c>
      <c r="H46" s="20"/>
      <c r="I46" s="20">
        <f>+Mensual_Limpia!I47+Mensual_Limpia!I144+Mensual_Limpia!I240</f>
        <v>4000</v>
      </c>
      <c r="J46" s="20"/>
      <c r="K46" s="20"/>
      <c r="L46" s="119">
        <f>+Mensual_Limpia!L47+Mensual_Limpia!L144+Mensual_Limpia!L240</f>
        <v>3270</v>
      </c>
      <c r="M46" s="108"/>
      <c r="N46" s="20"/>
      <c r="O46" s="20">
        <f>+Mensual_Limpia!O240</f>
        <v>4000</v>
      </c>
      <c r="P46" s="20"/>
      <c r="Q46" s="20"/>
      <c r="R46" s="20">
        <f>+Mensual_Limpia!R240</f>
        <v>3270</v>
      </c>
      <c r="S46" s="20"/>
      <c r="T46" s="152">
        <f t="shared" si="8"/>
        <v>0.27250000000000002</v>
      </c>
      <c r="U46" s="121">
        <f>+Mensual_Limpia!I47+Mensual_Limpia!I144+Mensual_Limpia!I240</f>
        <v>4000</v>
      </c>
      <c r="V46" s="211">
        <f t="shared" si="9"/>
        <v>0</v>
      </c>
      <c r="W46" s="121">
        <f>+Mensual_Limpia!L47+Mensual_Limpia!L144+Mensual_Limpia!L240</f>
        <v>3270</v>
      </c>
      <c r="X46" s="211">
        <f t="shared" si="10"/>
        <v>0</v>
      </c>
      <c r="Y46" s="121">
        <f>+Mensual_Limpia!O240</f>
        <v>4000</v>
      </c>
      <c r="Z46" s="211">
        <f t="shared" si="11"/>
        <v>0</v>
      </c>
      <c r="AA46" s="121">
        <f>+Mensual_Limpia!R240</f>
        <v>3270</v>
      </c>
      <c r="AB46" s="211">
        <f t="shared" si="12"/>
        <v>0</v>
      </c>
      <c r="AC46" s="212">
        <f t="shared" si="13"/>
        <v>0.27250000000000002</v>
      </c>
      <c r="AD46" s="212">
        <f t="shared" si="14"/>
        <v>0</v>
      </c>
    </row>
    <row r="47" spans="1:36">
      <c r="A47" s="18"/>
      <c r="B47" s="86" t="s">
        <v>102</v>
      </c>
      <c r="F47" s="84"/>
      <c r="G47" s="119">
        <v>13000</v>
      </c>
      <c r="H47" s="20"/>
      <c r="I47" s="20">
        <f>+Mensual_Limpia!I48+Mensual_Limpia!I145+Mensual_Limpia!I241</f>
        <v>0</v>
      </c>
      <c r="J47" s="20"/>
      <c r="K47" s="20"/>
      <c r="L47" s="119">
        <f>+Mensual_Limpia!L48+Mensual_Limpia!L145+Mensual_Limpia!L241</f>
        <v>0</v>
      </c>
      <c r="M47" s="108"/>
      <c r="N47" s="20"/>
      <c r="O47" s="20">
        <f>+Mensual_Limpia!O241</f>
        <v>0</v>
      </c>
      <c r="P47" s="20"/>
      <c r="Q47" s="20"/>
      <c r="R47" s="20">
        <f>+Mensual_Limpia!R241</f>
        <v>0</v>
      </c>
      <c r="S47" s="20"/>
      <c r="T47" s="152">
        <f t="shared" si="8"/>
        <v>0</v>
      </c>
      <c r="U47" s="121">
        <f>+Mensual_Limpia!I48+Mensual_Limpia!I145+Mensual_Limpia!I241</f>
        <v>0</v>
      </c>
      <c r="V47" s="211">
        <f t="shared" si="9"/>
        <v>0</v>
      </c>
      <c r="W47" s="121">
        <f>+Mensual_Limpia!L48+Mensual_Limpia!L145+Mensual_Limpia!L241</f>
        <v>0</v>
      </c>
      <c r="X47" s="211">
        <f t="shared" si="10"/>
        <v>0</v>
      </c>
      <c r="Y47" s="121">
        <f>+Mensual_Limpia!O241</f>
        <v>0</v>
      </c>
      <c r="Z47" s="211">
        <f t="shared" si="11"/>
        <v>0</v>
      </c>
      <c r="AA47" s="121">
        <f>+Mensual_Limpia!R241</f>
        <v>0</v>
      </c>
      <c r="AB47" s="211">
        <f t="shared" si="12"/>
        <v>0</v>
      </c>
      <c r="AC47" s="212">
        <f t="shared" si="13"/>
        <v>0</v>
      </c>
      <c r="AD47" s="212">
        <f t="shared" si="14"/>
        <v>0</v>
      </c>
    </row>
    <row r="48" spans="1:36">
      <c r="A48" s="18"/>
      <c r="B48" s="86" t="s">
        <v>103</v>
      </c>
      <c r="F48" s="84"/>
      <c r="G48" s="119">
        <v>38377</v>
      </c>
      <c r="H48" s="20"/>
      <c r="I48" s="20">
        <f>+Mensual_Limpia!I49+Mensual_Limpia!I146+Mensual_Limpia!I242</f>
        <v>0</v>
      </c>
      <c r="J48" s="20"/>
      <c r="K48" s="20"/>
      <c r="L48" s="119">
        <f>+Mensual_Limpia!L49+Mensual_Limpia!L146+Mensual_Limpia!L242</f>
        <v>0</v>
      </c>
      <c r="M48" s="108"/>
      <c r="N48" s="20"/>
      <c r="O48" s="20">
        <f>+Mensual_Limpia!O242</f>
        <v>0</v>
      </c>
      <c r="P48" s="20"/>
      <c r="Q48" s="20"/>
      <c r="R48" s="20">
        <f>+Mensual_Limpia!R242</f>
        <v>0</v>
      </c>
      <c r="S48" s="20"/>
      <c r="T48" s="152">
        <f t="shared" si="8"/>
        <v>0</v>
      </c>
      <c r="U48" s="121">
        <f>+Mensual_Limpia!I49+Mensual_Limpia!I146+Mensual_Limpia!I242</f>
        <v>0</v>
      </c>
      <c r="V48" s="211">
        <f t="shared" si="9"/>
        <v>0</v>
      </c>
      <c r="W48" s="121">
        <f>+Mensual_Limpia!L49+Mensual_Limpia!L146+Mensual_Limpia!L242</f>
        <v>0</v>
      </c>
      <c r="X48" s="211">
        <f t="shared" si="10"/>
        <v>0</v>
      </c>
      <c r="Y48" s="121">
        <f>+Mensual_Limpia!O242</f>
        <v>0</v>
      </c>
      <c r="Z48" s="211">
        <f t="shared" si="11"/>
        <v>0</v>
      </c>
      <c r="AA48" s="121">
        <f>+Mensual_Limpia!R242</f>
        <v>0</v>
      </c>
      <c r="AB48" s="211">
        <f t="shared" si="12"/>
        <v>0</v>
      </c>
      <c r="AC48" s="212">
        <f t="shared" si="13"/>
        <v>0</v>
      </c>
      <c r="AD48" s="212">
        <f t="shared" si="14"/>
        <v>0</v>
      </c>
    </row>
    <row r="49" spans="1:30">
      <c r="A49" s="18"/>
      <c r="B49" s="86" t="s">
        <v>104</v>
      </c>
      <c r="F49" s="84"/>
      <c r="G49" s="119">
        <v>14000</v>
      </c>
      <c r="H49" s="20"/>
      <c r="I49" s="20">
        <f>+Mensual_Limpia!I50+Mensual_Limpia!I147+Mensual_Limpia!I243</f>
        <v>0</v>
      </c>
      <c r="J49" s="20"/>
      <c r="K49" s="20"/>
      <c r="L49" s="119">
        <f>+Mensual_Limpia!L50+Mensual_Limpia!L147+Mensual_Limpia!L243</f>
        <v>0</v>
      </c>
      <c r="M49" s="108"/>
      <c r="N49" s="20"/>
      <c r="O49" s="20">
        <f>+Mensual_Limpia!O243</f>
        <v>0</v>
      </c>
      <c r="P49" s="20"/>
      <c r="Q49" s="20"/>
      <c r="R49" s="20">
        <f>+Mensual_Limpia!R243</f>
        <v>0</v>
      </c>
      <c r="S49" s="20"/>
      <c r="T49" s="152">
        <f t="shared" si="8"/>
        <v>0</v>
      </c>
      <c r="U49" s="121">
        <f>+Mensual_Limpia!I50+Mensual_Limpia!I147+Mensual_Limpia!I243</f>
        <v>0</v>
      </c>
      <c r="V49" s="211">
        <f t="shared" si="9"/>
        <v>0</v>
      </c>
      <c r="W49" s="121">
        <f>+Mensual_Limpia!L50+Mensual_Limpia!L147+Mensual_Limpia!L243</f>
        <v>0</v>
      </c>
      <c r="X49" s="211">
        <f t="shared" si="10"/>
        <v>0</v>
      </c>
      <c r="Y49" s="121">
        <f>+Mensual_Limpia!O243</f>
        <v>0</v>
      </c>
      <c r="Z49" s="211">
        <f t="shared" si="11"/>
        <v>0</v>
      </c>
      <c r="AA49" s="121">
        <f>+Mensual_Limpia!R243</f>
        <v>0</v>
      </c>
      <c r="AB49" s="211">
        <f t="shared" si="12"/>
        <v>0</v>
      </c>
      <c r="AC49" s="212">
        <f t="shared" si="13"/>
        <v>0</v>
      </c>
      <c r="AD49" s="212">
        <f t="shared" si="14"/>
        <v>0</v>
      </c>
    </row>
    <row r="50" spans="1:30">
      <c r="A50" s="18"/>
      <c r="B50" s="86" t="s">
        <v>105</v>
      </c>
      <c r="F50" s="84"/>
      <c r="G50" s="119">
        <v>1000</v>
      </c>
      <c r="H50" s="20"/>
      <c r="I50" s="20">
        <f>+Mensual_Limpia!I51+Mensual_Limpia!I148+Mensual_Limpia!I244</f>
        <v>283.76</v>
      </c>
      <c r="J50" s="20"/>
      <c r="K50" s="20"/>
      <c r="L50" s="119">
        <f>+Mensual_Limpia!L51+Mensual_Limpia!L148+Mensual_Limpia!L244</f>
        <v>301.59999999999997</v>
      </c>
      <c r="M50" s="108"/>
      <c r="N50" s="20"/>
      <c r="O50" s="20">
        <f>+Mensual_Limpia!O244</f>
        <v>283.76</v>
      </c>
      <c r="P50" s="20"/>
      <c r="Q50" s="20"/>
      <c r="R50" s="20">
        <f>+Mensual_Limpia!R244</f>
        <v>301.59999999999997</v>
      </c>
      <c r="S50" s="20"/>
      <c r="T50" s="152">
        <f t="shared" si="8"/>
        <v>0.30159999999999998</v>
      </c>
      <c r="U50" s="121">
        <f>+Mensual_Limpia!I51+Mensual_Limpia!I148+Mensual_Limpia!I244</f>
        <v>283.76</v>
      </c>
      <c r="V50" s="211">
        <f t="shared" si="9"/>
        <v>0</v>
      </c>
      <c r="W50" s="121">
        <f>+Mensual_Limpia!L51+Mensual_Limpia!L148+Mensual_Limpia!L244</f>
        <v>301.59999999999997</v>
      </c>
      <c r="X50" s="211">
        <f t="shared" si="10"/>
        <v>0</v>
      </c>
      <c r="Y50" s="121">
        <f>+Mensual_Limpia!O244</f>
        <v>283.76</v>
      </c>
      <c r="Z50" s="211">
        <f t="shared" si="11"/>
        <v>0</v>
      </c>
      <c r="AA50" s="121">
        <f>+Mensual_Limpia!R244</f>
        <v>301.59999999999997</v>
      </c>
      <c r="AB50" s="211">
        <f t="shared" si="12"/>
        <v>0</v>
      </c>
      <c r="AC50" s="212">
        <f t="shared" si="13"/>
        <v>0.30159999999999998</v>
      </c>
      <c r="AD50" s="212">
        <f t="shared" si="14"/>
        <v>0</v>
      </c>
    </row>
    <row r="51" spans="1:30" ht="15.75" thickBot="1">
      <c r="A51" s="18"/>
      <c r="B51" s="88" t="s">
        <v>106</v>
      </c>
      <c r="C51" s="83"/>
      <c r="D51" s="83"/>
      <c r="E51" s="83"/>
      <c r="F51" s="87"/>
      <c r="G51" s="119">
        <v>10000</v>
      </c>
      <c r="H51" s="20"/>
      <c r="I51" s="20">
        <f>+Mensual_Limpia!I52+Mensual_Limpia!I149+Mensual_Limpia!I245</f>
        <v>4000</v>
      </c>
      <c r="J51" s="20"/>
      <c r="K51" s="20"/>
      <c r="L51" s="124">
        <f>+Mensual_Limpia!L52+Mensual_Limpia!L149+Mensual_Limpia!L245</f>
        <v>0</v>
      </c>
      <c r="M51" s="20"/>
      <c r="N51" s="20"/>
      <c r="O51" s="20">
        <f>+Mensual_Limpia!O245</f>
        <v>4000</v>
      </c>
      <c r="P51" s="20"/>
      <c r="Q51" s="20"/>
      <c r="R51" s="20">
        <f>+Mensual_Limpia!R245</f>
        <v>0</v>
      </c>
      <c r="S51" s="20"/>
      <c r="T51" s="152">
        <f t="shared" si="8"/>
        <v>0</v>
      </c>
      <c r="U51" s="121">
        <f>+Mensual_Limpia!I52+Mensual_Limpia!I149+Mensual_Limpia!I245</f>
        <v>4000</v>
      </c>
      <c r="V51" s="211">
        <f t="shared" si="9"/>
        <v>0</v>
      </c>
      <c r="W51" s="121">
        <f>+Mensual_Limpia!L52+Mensual_Limpia!L149+Mensual_Limpia!L245</f>
        <v>0</v>
      </c>
      <c r="X51" s="211">
        <f t="shared" si="10"/>
        <v>0</v>
      </c>
      <c r="Y51" s="121">
        <f>+Mensual_Limpia!O245</f>
        <v>4000</v>
      </c>
      <c r="Z51" s="211">
        <f t="shared" si="11"/>
        <v>0</v>
      </c>
      <c r="AA51" s="121">
        <f>+Mensual_Limpia!R245</f>
        <v>0</v>
      </c>
      <c r="AB51" s="211">
        <f t="shared" si="12"/>
        <v>0</v>
      </c>
      <c r="AC51" s="212">
        <f t="shared" si="13"/>
        <v>0</v>
      </c>
      <c r="AD51" s="212">
        <f t="shared" si="14"/>
        <v>0</v>
      </c>
    </row>
    <row r="52" spans="1:30" ht="15.75" customHeight="1" thickBot="1">
      <c r="A52" s="18"/>
      <c r="B52" s="508" t="s">
        <v>51</v>
      </c>
      <c r="C52" s="509"/>
      <c r="D52" s="509"/>
      <c r="E52" s="509"/>
      <c r="F52" s="510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173"/>
      <c r="T52" s="158"/>
      <c r="AB52" s="31"/>
    </row>
    <row r="53" spans="1:30">
      <c r="A53" s="18"/>
      <c r="B53" s="447"/>
      <c r="C53" s="448"/>
      <c r="D53" s="448"/>
      <c r="E53" s="448"/>
      <c r="F53" s="449"/>
      <c r="G53" s="94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152"/>
    </row>
    <row r="54" spans="1:30" ht="15.75" thickBot="1">
      <c r="A54" s="18"/>
      <c r="B54" s="444"/>
      <c r="C54" s="445"/>
      <c r="D54" s="445"/>
      <c r="E54" s="445"/>
      <c r="F54" s="446"/>
      <c r="G54" s="94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152"/>
    </row>
    <row r="55" spans="1:30" ht="15.75" thickBot="1">
      <c r="A55" s="18"/>
      <c r="B55" s="133" t="s">
        <v>89</v>
      </c>
      <c r="C55" s="132"/>
      <c r="D55" s="132"/>
      <c r="E55" s="132"/>
      <c r="F55" s="132"/>
      <c r="G55" s="161">
        <f>SUM(G56:G58)</f>
        <v>287129</v>
      </c>
      <c r="H55" s="162"/>
      <c r="I55" s="163">
        <f>SUM(I56:I58)</f>
        <v>58299</v>
      </c>
      <c r="J55" s="164"/>
      <c r="K55" s="164"/>
      <c r="L55" s="163">
        <f>SUM(L56:L58)</f>
        <v>56318.96</v>
      </c>
      <c r="M55" s="164"/>
      <c r="N55" s="164"/>
      <c r="O55" s="163">
        <f>SUM(O56:O58)</f>
        <v>58299</v>
      </c>
      <c r="P55" s="164"/>
      <c r="Q55" s="164"/>
      <c r="R55" s="163">
        <f>SUM(R56:R58)</f>
        <v>56318.96</v>
      </c>
      <c r="S55" s="165"/>
      <c r="T55" s="160"/>
    </row>
    <row r="56" spans="1:30">
      <c r="A56" s="18"/>
      <c r="B56" s="86" t="s">
        <v>90</v>
      </c>
      <c r="F56" s="84"/>
      <c r="G56" s="119">
        <v>233196</v>
      </c>
      <c r="H56" s="20"/>
      <c r="I56" s="20">
        <f>+Mensual_Limpia!I57+Mensual_Limpia!I154+Mensual_Limpia!I250</f>
        <v>58299</v>
      </c>
      <c r="J56" s="20"/>
      <c r="K56" s="20"/>
      <c r="L56" s="115">
        <f>+Mensual_Limpia!L57+Mensual_Limpia!L154+Mensual_Limpia!L250</f>
        <v>56318.96</v>
      </c>
      <c r="M56" s="20"/>
      <c r="N56" s="20"/>
      <c r="O56" s="20">
        <f>+Mensual_Limpia!O250</f>
        <v>58299</v>
      </c>
      <c r="P56" s="20"/>
      <c r="Q56" s="20"/>
      <c r="R56" s="20">
        <f>+Mensual_Limpia!R250</f>
        <v>56318.96</v>
      </c>
      <c r="S56" s="20"/>
      <c r="T56" s="152">
        <f t="shared" ref="T56:T58" si="15">+R56/G56</f>
        <v>0.24150911679445616</v>
      </c>
      <c r="U56" s="121">
        <f>+Mensual_Limpia!I57+Mensual_Limpia!I154+Mensual_Limpia!I250</f>
        <v>58299</v>
      </c>
      <c r="V56" s="211">
        <f t="shared" ref="V56:V58" si="16">+I56-U56</f>
        <v>0</v>
      </c>
      <c r="W56" s="121">
        <f>+Mensual_Limpia!L57+Mensual_Limpia!L154+Mensual_Limpia!L250</f>
        <v>56318.96</v>
      </c>
      <c r="X56" s="211">
        <f t="shared" ref="X56:X58" si="17">+L56-W56</f>
        <v>0</v>
      </c>
      <c r="Y56" s="121">
        <f>+Mensual_Limpia!O250</f>
        <v>58299</v>
      </c>
      <c r="Z56" s="211">
        <f t="shared" ref="Z56:Z58" si="18">+O56-Y56</f>
        <v>0</v>
      </c>
      <c r="AA56" s="121">
        <f>+Mensual_Limpia!R250</f>
        <v>56318.96</v>
      </c>
      <c r="AB56" s="211">
        <f t="shared" ref="AB56:AB58" si="19">+R56-AA56</f>
        <v>0</v>
      </c>
      <c r="AC56" s="212">
        <f t="shared" ref="AC56:AC58" si="20">+AA56/G56</f>
        <v>0.24150911679445616</v>
      </c>
      <c r="AD56" s="212">
        <f t="shared" ref="AD56:AD58" si="21">+T56-AC56</f>
        <v>0</v>
      </c>
    </row>
    <row r="57" spans="1:30">
      <c r="A57" s="18"/>
      <c r="B57" s="86" t="s">
        <v>91</v>
      </c>
      <c r="F57" s="84"/>
      <c r="G57" s="119">
        <v>19433</v>
      </c>
      <c r="H57" s="20"/>
      <c r="I57" s="20">
        <f>+Mensual_Limpia!I58+Mensual_Limpia!I155+Mensual_Limpia!I251</f>
        <v>0</v>
      </c>
      <c r="J57" s="20"/>
      <c r="K57" s="20"/>
      <c r="L57" s="119">
        <f>+Mensual_Limpia!L58+Mensual_Limpia!L155+Mensual_Limpia!L251</f>
        <v>0</v>
      </c>
      <c r="M57" s="108"/>
      <c r="N57" s="20"/>
      <c r="O57" s="20">
        <f>+Mensual_Limpia!O251</f>
        <v>0</v>
      </c>
      <c r="P57" s="20"/>
      <c r="Q57" s="20"/>
      <c r="R57" s="20">
        <f>+Mensual_Limpia!R251</f>
        <v>0</v>
      </c>
      <c r="S57" s="20"/>
      <c r="T57" s="152">
        <f t="shared" si="15"/>
        <v>0</v>
      </c>
      <c r="U57" s="121">
        <f>+Mensual_Limpia!I58+Mensual_Limpia!I155+Mensual_Limpia!I251</f>
        <v>0</v>
      </c>
      <c r="V57" s="211">
        <f t="shared" si="16"/>
        <v>0</v>
      </c>
      <c r="W57" s="121">
        <f>+Mensual_Limpia!L58+Mensual_Limpia!L155+Mensual_Limpia!L251</f>
        <v>0</v>
      </c>
      <c r="X57" s="211">
        <f t="shared" si="17"/>
        <v>0</v>
      </c>
      <c r="Y57" s="121">
        <f>+Mensual_Limpia!O251</f>
        <v>0</v>
      </c>
      <c r="Z57" s="211">
        <f t="shared" si="18"/>
        <v>0</v>
      </c>
      <c r="AA57" s="121">
        <f>+Mensual_Limpia!R251</f>
        <v>0</v>
      </c>
      <c r="AB57" s="211">
        <f t="shared" si="19"/>
        <v>0</v>
      </c>
      <c r="AC57" s="212">
        <f t="shared" si="20"/>
        <v>0</v>
      </c>
      <c r="AD57" s="212">
        <f t="shared" si="21"/>
        <v>0</v>
      </c>
    </row>
    <row r="58" spans="1:30" ht="15.75" thickBot="1">
      <c r="A58" s="18"/>
      <c r="B58" s="86" t="s">
        <v>92</v>
      </c>
      <c r="F58" s="84"/>
      <c r="G58" s="119">
        <v>34500</v>
      </c>
      <c r="H58" s="20"/>
      <c r="I58" s="20">
        <f>+Mensual_Limpia!I59+Mensual_Limpia!I156+Mensual_Limpia!I252</f>
        <v>0</v>
      </c>
      <c r="J58" s="20"/>
      <c r="K58" s="20"/>
      <c r="L58" s="119">
        <f>+Mensual_Limpia!L59+Mensual_Limpia!L156+Mensual_Limpia!L252</f>
        <v>0</v>
      </c>
      <c r="M58" s="108"/>
      <c r="N58" s="20"/>
      <c r="O58" s="20">
        <f>+Mensual_Limpia!O252</f>
        <v>0</v>
      </c>
      <c r="P58" s="20"/>
      <c r="Q58" s="20"/>
      <c r="R58" s="20">
        <f>+Mensual_Limpia!R252</f>
        <v>0</v>
      </c>
      <c r="S58" s="20"/>
      <c r="T58" s="152">
        <f t="shared" si="15"/>
        <v>0</v>
      </c>
      <c r="U58" s="121">
        <f>+Mensual_Limpia!I59+Mensual_Limpia!I156+Mensual_Limpia!I252</f>
        <v>0</v>
      </c>
      <c r="V58" s="211">
        <f t="shared" si="16"/>
        <v>0</v>
      </c>
      <c r="W58" s="121">
        <f>+Mensual_Limpia!L59+Mensual_Limpia!L156+Mensual_Limpia!L252</f>
        <v>0</v>
      </c>
      <c r="X58" s="211">
        <f t="shared" si="17"/>
        <v>0</v>
      </c>
      <c r="Y58" s="121">
        <f>+Mensual_Limpia!O252</f>
        <v>0</v>
      </c>
      <c r="Z58" s="211">
        <f t="shared" si="18"/>
        <v>0</v>
      </c>
      <c r="AA58" s="121">
        <f>+Mensual_Limpia!R252</f>
        <v>0</v>
      </c>
      <c r="AB58" s="211">
        <f t="shared" si="19"/>
        <v>0</v>
      </c>
      <c r="AC58" s="212">
        <f t="shared" si="20"/>
        <v>0</v>
      </c>
      <c r="AD58" s="212">
        <f t="shared" si="21"/>
        <v>0</v>
      </c>
    </row>
    <row r="59" spans="1:30" ht="15.75" thickBot="1">
      <c r="A59" s="18"/>
      <c r="B59" s="292" t="s">
        <v>22</v>
      </c>
      <c r="C59" s="357"/>
      <c r="D59" s="357"/>
      <c r="E59" s="357"/>
      <c r="F59" s="358"/>
      <c r="G59" s="167">
        <f>+G37+G55+G52</f>
        <v>560000</v>
      </c>
      <c r="H59" s="21"/>
      <c r="I59" s="21">
        <f>+I37+I52+I55</f>
        <v>103749</v>
      </c>
      <c r="J59" s="21"/>
      <c r="K59" s="21"/>
      <c r="L59" s="21">
        <f>+L37+L52+L55</f>
        <v>74716.639999999999</v>
      </c>
      <c r="M59" s="21"/>
      <c r="N59" s="21"/>
      <c r="O59" s="21">
        <f>+O37+O52+O55</f>
        <v>103749</v>
      </c>
      <c r="P59" s="21"/>
      <c r="Q59" s="21"/>
      <c r="R59" s="21">
        <f>+R37+R52+R55</f>
        <v>74716.639999999999</v>
      </c>
      <c r="S59" s="22"/>
      <c r="T59" s="153"/>
      <c r="U59" s="25"/>
    </row>
    <row r="60" spans="1:30" ht="15.75" thickBot="1">
      <c r="A60" s="18"/>
    </row>
    <row r="61" spans="1:30" ht="15.75" thickBot="1">
      <c r="A61" s="18"/>
      <c r="B61" s="295" t="s">
        <v>31</v>
      </c>
      <c r="C61" s="296"/>
      <c r="D61" s="296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7"/>
    </row>
    <row r="62" spans="1:30" ht="15.75" customHeight="1" thickBot="1">
      <c r="A62" s="18"/>
      <c r="B62" s="298"/>
      <c r="C62" s="299"/>
      <c r="D62" s="301" t="s">
        <v>16</v>
      </c>
      <c r="E62" s="302"/>
      <c r="F62" s="302"/>
      <c r="G62" s="302"/>
      <c r="H62" s="303"/>
      <c r="I62" s="301" t="s">
        <v>128</v>
      </c>
      <c r="J62" s="302"/>
      <c r="K62" s="302"/>
      <c r="L62" s="302"/>
      <c r="M62" s="302"/>
      <c r="N62" s="303"/>
      <c r="O62" s="301" t="s">
        <v>78</v>
      </c>
      <c r="P62" s="302"/>
      <c r="Q62" s="302"/>
      <c r="R62" s="302"/>
      <c r="S62" s="302"/>
      <c r="T62" s="26"/>
    </row>
    <row r="63" spans="1:30" ht="15.75" thickBot="1">
      <c r="B63" s="258"/>
      <c r="C63" s="300"/>
      <c r="D63" s="514" t="s">
        <v>27</v>
      </c>
      <c r="E63" s="505"/>
      <c r="F63" s="504" t="s">
        <v>28</v>
      </c>
      <c r="G63" s="505"/>
      <c r="H63" s="195"/>
      <c r="I63" s="514" t="s">
        <v>27</v>
      </c>
      <c r="J63" s="505"/>
      <c r="K63" s="504" t="s">
        <v>28</v>
      </c>
      <c r="L63" s="505"/>
      <c r="M63" s="513" t="s">
        <v>29</v>
      </c>
      <c r="N63" s="303"/>
      <c r="O63" s="514" t="s">
        <v>27</v>
      </c>
      <c r="P63" s="505"/>
      <c r="Q63" s="504" t="s">
        <v>28</v>
      </c>
      <c r="R63" s="505"/>
      <c r="S63" s="513" t="s">
        <v>29</v>
      </c>
      <c r="T63" s="303"/>
    </row>
    <row r="64" spans="1:30" ht="15" customHeight="1">
      <c r="B64" s="273" t="s">
        <v>33</v>
      </c>
      <c r="C64" s="274"/>
      <c r="D64" s="515"/>
      <c r="E64" s="516"/>
      <c r="F64" s="506">
        <f>+G37</f>
        <v>272871</v>
      </c>
      <c r="G64" s="507"/>
      <c r="H64" s="194"/>
      <c r="I64" s="515"/>
      <c r="J64" s="516"/>
      <c r="K64" s="511">
        <f>+L37</f>
        <v>18397.68</v>
      </c>
      <c r="L64" s="516"/>
      <c r="M64" s="511"/>
      <c r="N64" s="512"/>
      <c r="O64" s="515"/>
      <c r="P64" s="516"/>
      <c r="Q64" s="523">
        <f>+R37</f>
        <v>18397.68</v>
      </c>
      <c r="R64" s="524"/>
      <c r="S64" s="511"/>
      <c r="T64" s="512"/>
    </row>
    <row r="65" spans="1:20" ht="15" customHeight="1" thickBot="1">
      <c r="B65" s="280" t="s">
        <v>34</v>
      </c>
      <c r="C65" s="281"/>
      <c r="D65" s="519"/>
      <c r="E65" s="520"/>
      <c r="F65" s="521">
        <f>+G55</f>
        <v>287129</v>
      </c>
      <c r="G65" s="520"/>
      <c r="H65" s="192"/>
      <c r="I65" s="519"/>
      <c r="J65" s="520"/>
      <c r="K65" s="521">
        <f>+L55</f>
        <v>56318.96</v>
      </c>
      <c r="L65" s="520"/>
      <c r="M65" s="521"/>
      <c r="N65" s="522"/>
      <c r="O65" s="519"/>
      <c r="P65" s="520"/>
      <c r="Q65" s="521">
        <f>+R55</f>
        <v>56318.96</v>
      </c>
      <c r="R65" s="520"/>
      <c r="S65" s="521"/>
      <c r="T65" s="522"/>
    </row>
    <row r="66" spans="1:20" ht="15.75" customHeight="1" thickBot="1">
      <c r="B66" s="27" t="s">
        <v>22</v>
      </c>
      <c r="C66" s="28"/>
      <c r="D66" s="525"/>
      <c r="E66" s="526"/>
      <c r="F66" s="527">
        <f>SUM(F64:G65)</f>
        <v>560000</v>
      </c>
      <c r="G66" s="528"/>
      <c r="H66" s="193"/>
      <c r="I66" s="525"/>
      <c r="J66" s="526"/>
      <c r="K66" s="517">
        <f>SUM(K64:L65)</f>
        <v>74716.639999999999</v>
      </c>
      <c r="L66" s="526"/>
      <c r="M66" s="517"/>
      <c r="N66" s="518"/>
      <c r="O66" s="525"/>
      <c r="P66" s="526"/>
      <c r="Q66" s="527">
        <f>SUM(Q64:R65)</f>
        <v>74716.639999999999</v>
      </c>
      <c r="R66" s="528"/>
      <c r="S66" s="517"/>
      <c r="T66" s="518"/>
    </row>
    <row r="67" spans="1:20" ht="30" customHeight="1" thickBot="1">
      <c r="A67" s="18"/>
    </row>
    <row r="68" spans="1:20" ht="25.5" customHeight="1" thickBot="1">
      <c r="B68" s="529" t="s">
        <v>35</v>
      </c>
      <c r="C68" s="530"/>
      <c r="D68" s="531"/>
      <c r="E68" s="258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2"/>
    </row>
    <row r="69" spans="1:20">
      <c r="B69" s="259"/>
      <c r="C69" s="260"/>
      <c r="D69" s="260"/>
      <c r="E69" s="260"/>
      <c r="F69" s="260"/>
      <c r="G69" s="260"/>
      <c r="H69" s="260"/>
      <c r="I69" s="260"/>
      <c r="J69" s="260"/>
      <c r="K69" s="260"/>
      <c r="L69" s="260"/>
      <c r="M69" s="260"/>
      <c r="N69" s="260"/>
      <c r="O69" s="260"/>
      <c r="P69" s="260"/>
      <c r="Q69" s="260"/>
      <c r="R69" s="260"/>
      <c r="S69" s="260"/>
      <c r="T69" s="261"/>
    </row>
    <row r="70" spans="1:20" ht="15" customHeight="1">
      <c r="B70" s="262"/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4"/>
    </row>
    <row r="71" spans="1:20" ht="15.75" customHeight="1">
      <c r="B71" s="262"/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4"/>
    </row>
    <row r="72" spans="1:20" ht="15" customHeight="1">
      <c r="A72" s="18"/>
      <c r="B72" s="262"/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4"/>
    </row>
    <row r="73" spans="1:20" ht="15.75" customHeight="1">
      <c r="A73" s="4"/>
      <c r="B73" s="262"/>
      <c r="C73" s="263"/>
      <c r="D73" s="263"/>
      <c r="E73" s="263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4"/>
    </row>
    <row r="74" spans="1:20">
      <c r="A74" s="18"/>
      <c r="B74" s="262"/>
      <c r="C74" s="263"/>
      <c r="D74" s="263"/>
      <c r="E74" s="263"/>
      <c r="F74" s="263"/>
      <c r="G74" s="263"/>
      <c r="H74" s="263"/>
      <c r="I74" s="263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4"/>
    </row>
    <row r="75" spans="1:20" ht="15.75" thickBot="1">
      <c r="A75" s="18"/>
      <c r="B75" s="265"/>
      <c r="C75" s="266"/>
      <c r="D75" s="266"/>
      <c r="E75" s="266"/>
      <c r="F75" s="266"/>
      <c r="G75" s="266"/>
      <c r="H75" s="266"/>
      <c r="I75" s="266"/>
      <c r="J75" s="266"/>
      <c r="K75" s="266"/>
      <c r="L75" s="266"/>
      <c r="M75" s="266"/>
      <c r="N75" s="266"/>
      <c r="O75" s="266"/>
      <c r="P75" s="266"/>
      <c r="Q75" s="266"/>
      <c r="R75" s="266"/>
      <c r="S75" s="266"/>
      <c r="T75" s="267"/>
    </row>
    <row r="76" spans="1:20">
      <c r="A76" s="18"/>
      <c r="B76" s="18"/>
    </row>
    <row r="77" spans="1:20">
      <c r="B77" s="32"/>
      <c r="C77" s="32"/>
      <c r="D77" s="32"/>
      <c r="E77" s="32"/>
      <c r="F77" s="32"/>
      <c r="H77" s="32"/>
      <c r="I77" s="248" t="s">
        <v>36</v>
      </c>
      <c r="J77" s="248"/>
      <c r="K77" s="248"/>
      <c r="L77" s="248"/>
      <c r="M77" s="248"/>
      <c r="N77" s="248"/>
      <c r="Q77" s="248" t="s">
        <v>37</v>
      </c>
      <c r="R77" s="248"/>
      <c r="S77" s="248"/>
      <c r="T77" s="248"/>
    </row>
    <row r="78" spans="1:20">
      <c r="B78" s="268" t="s">
        <v>38</v>
      </c>
      <c r="C78" s="268"/>
      <c r="D78" s="268"/>
      <c r="E78" s="268"/>
      <c r="F78" s="268"/>
      <c r="G78" s="33"/>
      <c r="H78" s="33"/>
      <c r="I78" s="269"/>
      <c r="J78" s="269"/>
      <c r="K78" s="269"/>
      <c r="L78" s="269"/>
      <c r="M78" s="269"/>
      <c r="N78" s="269"/>
      <c r="O78" s="33"/>
      <c r="P78" s="33"/>
      <c r="Q78" s="271" t="s">
        <v>1</v>
      </c>
      <c r="R78" s="271"/>
      <c r="S78" s="271"/>
      <c r="T78" s="271"/>
    </row>
    <row r="79" spans="1:20">
      <c r="B79" s="268"/>
      <c r="C79" s="268"/>
      <c r="D79" s="268"/>
      <c r="E79" s="268"/>
      <c r="F79" s="268"/>
      <c r="G79" s="80"/>
      <c r="H79" s="80"/>
      <c r="I79" s="269"/>
      <c r="J79" s="269"/>
      <c r="K79" s="269"/>
      <c r="L79" s="269"/>
      <c r="M79" s="269"/>
      <c r="N79" s="269"/>
      <c r="O79" s="80"/>
      <c r="P79" s="80"/>
      <c r="Q79" s="271"/>
      <c r="R79" s="271"/>
      <c r="S79" s="271"/>
      <c r="T79" s="271"/>
    </row>
    <row r="80" spans="1:20">
      <c r="B80" s="268"/>
      <c r="C80" s="268"/>
      <c r="D80" s="268"/>
      <c r="E80" s="268"/>
      <c r="F80" s="268"/>
      <c r="G80" s="80"/>
      <c r="H80" s="80"/>
      <c r="I80" s="269"/>
      <c r="J80" s="269"/>
      <c r="K80" s="269"/>
      <c r="L80" s="269"/>
      <c r="M80" s="269"/>
      <c r="N80" s="269"/>
      <c r="O80" s="80"/>
      <c r="P80" s="80"/>
      <c r="Q80" s="271"/>
      <c r="R80" s="271"/>
      <c r="S80" s="271"/>
      <c r="T80" s="271"/>
    </row>
    <row r="81" spans="2:20">
      <c r="B81" s="268"/>
      <c r="C81" s="268"/>
      <c r="D81" s="268"/>
      <c r="E81" s="268"/>
      <c r="F81" s="268"/>
      <c r="G81" s="80"/>
      <c r="H81" s="80"/>
      <c r="I81" s="269"/>
      <c r="J81" s="269"/>
      <c r="K81" s="269"/>
      <c r="L81" s="269"/>
      <c r="M81" s="269"/>
      <c r="N81" s="269"/>
      <c r="O81" s="80"/>
      <c r="P81" s="80"/>
      <c r="Q81" s="271"/>
      <c r="R81" s="271"/>
      <c r="S81" s="271"/>
      <c r="T81" s="271"/>
    </row>
    <row r="82" spans="2:20" ht="15.75" thickBot="1">
      <c r="B82" s="272"/>
      <c r="C82" s="272"/>
      <c r="D82" s="272"/>
      <c r="E82" s="272"/>
      <c r="F82" s="272"/>
      <c r="I82" s="270"/>
      <c r="J82" s="270"/>
      <c r="K82" s="270"/>
      <c r="L82" s="270"/>
      <c r="M82" s="270"/>
      <c r="N82" s="270"/>
      <c r="Q82" s="252"/>
      <c r="R82" s="252"/>
      <c r="S82" s="252"/>
      <c r="T82" s="252"/>
    </row>
    <row r="83" spans="2:20">
      <c r="B83" s="244" t="s">
        <v>66</v>
      </c>
      <c r="C83" s="244"/>
      <c r="D83" s="244"/>
      <c r="E83" s="244"/>
      <c r="F83" s="244"/>
      <c r="I83" s="244" t="s">
        <v>56</v>
      </c>
      <c r="J83" s="244"/>
      <c r="K83" s="244"/>
      <c r="L83" s="244"/>
      <c r="M83" s="244"/>
      <c r="N83" s="244"/>
      <c r="Q83" s="245" t="s">
        <v>86</v>
      </c>
      <c r="R83" s="245"/>
      <c r="S83" s="245"/>
      <c r="T83" s="245"/>
    </row>
    <row r="84" spans="2:20">
      <c r="B84" s="246" t="s">
        <v>57</v>
      </c>
      <c r="C84" s="246"/>
      <c r="D84" s="246"/>
      <c r="E84" s="246"/>
      <c r="F84" s="246"/>
      <c r="I84" s="247" t="s">
        <v>58</v>
      </c>
      <c r="J84" s="247"/>
      <c r="K84" s="247"/>
      <c r="L84" s="247"/>
      <c r="M84" s="247"/>
      <c r="N84" s="247"/>
      <c r="O84" s="81"/>
      <c r="P84" s="81"/>
      <c r="Q84" s="247" t="s">
        <v>59</v>
      </c>
      <c r="R84" s="247"/>
      <c r="S84" s="247"/>
      <c r="T84" s="247"/>
    </row>
    <row r="86" spans="2:20">
      <c r="I86" s="248" t="s">
        <v>40</v>
      </c>
      <c r="J86" s="248"/>
      <c r="K86" s="248"/>
      <c r="L86" s="248"/>
      <c r="M86" s="248"/>
      <c r="N86" s="248"/>
    </row>
    <row r="87" spans="2:20">
      <c r="B87" s="249" t="s">
        <v>120</v>
      </c>
      <c r="C87" s="250"/>
      <c r="D87" s="250"/>
      <c r="E87" s="250"/>
      <c r="F87" s="250"/>
      <c r="G87" s="250"/>
      <c r="I87" s="251" t="s">
        <v>39</v>
      </c>
      <c r="J87" s="251"/>
      <c r="K87" s="251"/>
      <c r="L87" s="251"/>
      <c r="M87" s="251"/>
      <c r="N87" s="251"/>
      <c r="Q87" s="251" t="s">
        <v>41</v>
      </c>
      <c r="R87" s="251"/>
      <c r="S87" s="251"/>
      <c r="T87" s="251"/>
    </row>
    <row r="88" spans="2:20">
      <c r="B88" s="246"/>
      <c r="C88" s="246"/>
      <c r="D88" s="246"/>
      <c r="E88" s="246"/>
      <c r="F88" s="246"/>
      <c r="I88" s="251"/>
      <c r="J88" s="251"/>
      <c r="K88" s="251"/>
      <c r="L88" s="251"/>
      <c r="M88" s="251"/>
      <c r="N88" s="251"/>
      <c r="Q88" s="246"/>
      <c r="R88" s="246"/>
      <c r="S88" s="246"/>
      <c r="T88" s="246"/>
    </row>
    <row r="89" spans="2:20">
      <c r="B89" s="246"/>
      <c r="C89" s="246"/>
      <c r="D89" s="246"/>
      <c r="E89" s="246"/>
      <c r="F89" s="246"/>
      <c r="I89" s="251"/>
      <c r="J89" s="251"/>
      <c r="K89" s="251"/>
      <c r="L89" s="251"/>
      <c r="M89" s="251"/>
      <c r="N89" s="251"/>
      <c r="Q89" s="246"/>
      <c r="R89" s="246"/>
      <c r="S89" s="246"/>
      <c r="T89" s="246"/>
    </row>
    <row r="90" spans="2:20">
      <c r="B90" s="246"/>
      <c r="C90" s="246"/>
      <c r="D90" s="246"/>
      <c r="E90" s="246"/>
      <c r="F90" s="246"/>
      <c r="I90" s="251"/>
      <c r="J90" s="251"/>
      <c r="K90" s="251"/>
      <c r="L90" s="251"/>
      <c r="M90" s="251"/>
      <c r="N90" s="251"/>
      <c r="Q90" s="246"/>
      <c r="R90" s="246"/>
      <c r="S90" s="246"/>
      <c r="T90" s="246"/>
    </row>
    <row r="91" spans="2:20" ht="15.75" thickBot="1">
      <c r="B91" s="252"/>
      <c r="C91" s="252"/>
      <c r="D91" s="252"/>
      <c r="E91" s="252"/>
      <c r="F91" s="252"/>
      <c r="G91" s="34"/>
      <c r="H91" s="34"/>
      <c r="I91" s="253"/>
      <c r="J91" s="253"/>
      <c r="K91" s="253"/>
      <c r="L91" s="253"/>
      <c r="M91" s="253"/>
      <c r="N91" s="253"/>
      <c r="O91" s="34"/>
      <c r="P91" s="34"/>
      <c r="Q91" s="252"/>
      <c r="R91" s="252"/>
      <c r="S91" s="252"/>
      <c r="T91" s="252"/>
    </row>
    <row r="92" spans="2:20">
      <c r="B92" s="244" t="s">
        <v>60</v>
      </c>
      <c r="C92" s="244"/>
      <c r="D92" s="244"/>
      <c r="E92" s="244"/>
      <c r="F92" s="244"/>
      <c r="G92" s="82"/>
      <c r="H92" s="82"/>
      <c r="I92" s="244" t="s">
        <v>61</v>
      </c>
      <c r="J92" s="244"/>
      <c r="K92" s="244"/>
      <c r="L92" s="244"/>
      <c r="M92" s="244"/>
      <c r="N92" s="244"/>
      <c r="O92" s="34"/>
      <c r="P92" s="34"/>
      <c r="Q92" s="244" t="s">
        <v>62</v>
      </c>
      <c r="R92" s="244"/>
      <c r="S92" s="244"/>
      <c r="T92" s="244"/>
    </row>
    <row r="93" spans="2:20" ht="37.5" customHeight="1">
      <c r="B93" s="254" t="s">
        <v>63</v>
      </c>
      <c r="C93" s="254"/>
      <c r="D93" s="254"/>
      <c r="E93" s="254"/>
      <c r="F93" s="254"/>
      <c r="I93" s="255" t="s">
        <v>64</v>
      </c>
      <c r="J93" s="255"/>
      <c r="K93" s="255"/>
      <c r="L93" s="255"/>
      <c r="M93" s="255"/>
      <c r="N93" s="255"/>
      <c r="Q93" s="255" t="s">
        <v>65</v>
      </c>
      <c r="R93" s="255"/>
      <c r="S93" s="255"/>
      <c r="T93" s="255"/>
    </row>
    <row r="98" spans="2:20">
      <c r="F98" s="1"/>
      <c r="G98" s="1"/>
      <c r="H98" s="1"/>
      <c r="I98" s="1"/>
      <c r="J98" s="1"/>
      <c r="K98" s="1"/>
      <c r="L98" s="1"/>
      <c r="M98" s="1"/>
      <c r="N98" s="1"/>
    </row>
    <row r="99" spans="2:20">
      <c r="F99" s="1"/>
      <c r="G99" s="1"/>
      <c r="H99" s="1"/>
      <c r="I99" s="1"/>
      <c r="J99" s="1"/>
      <c r="K99" s="1"/>
      <c r="L99" s="1"/>
      <c r="M99" s="1"/>
      <c r="N99" s="1"/>
    </row>
    <row r="100" spans="2:20">
      <c r="F100" s="1"/>
      <c r="G100" s="1"/>
      <c r="H100" s="1"/>
      <c r="I100" s="1"/>
      <c r="J100" s="1"/>
      <c r="K100" s="1"/>
      <c r="L100" s="1"/>
      <c r="M100" s="1"/>
      <c r="N100" s="1"/>
    </row>
    <row r="101" spans="2:20">
      <c r="F101" s="1"/>
      <c r="G101" s="1"/>
      <c r="H101" s="1"/>
      <c r="I101" s="1"/>
      <c r="J101" s="1"/>
      <c r="K101" s="1"/>
      <c r="L101" s="1"/>
      <c r="M101" s="1"/>
      <c r="N101" s="1"/>
    </row>
    <row r="102" spans="2:20" ht="25.5">
      <c r="B102" s="385" t="s">
        <v>85</v>
      </c>
      <c r="C102" s="385"/>
      <c r="D102" s="385"/>
      <c r="E102" s="385"/>
      <c r="F102" s="385"/>
      <c r="G102" s="385"/>
      <c r="H102" s="385"/>
      <c r="I102" s="385"/>
      <c r="J102" s="385"/>
      <c r="K102" s="385"/>
      <c r="L102" s="385"/>
      <c r="M102" s="385"/>
      <c r="N102" s="385"/>
      <c r="O102" s="385"/>
      <c r="P102" s="385"/>
      <c r="Q102" s="385"/>
      <c r="R102" s="385"/>
      <c r="S102" s="385"/>
      <c r="T102" s="385"/>
    </row>
    <row r="103" spans="2:20">
      <c r="F103" t="s">
        <v>1</v>
      </c>
    </row>
    <row r="104" spans="2:20" ht="21.7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2:20" ht="15.75" thickBot="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2:20" ht="15.75" customHeight="1" thickBot="1">
      <c r="B106" s="386" t="s">
        <v>2</v>
      </c>
      <c r="C106" s="387"/>
      <c r="D106" s="387"/>
      <c r="E106" s="387"/>
      <c r="F106" s="388"/>
      <c r="G106" s="389" t="s">
        <v>138</v>
      </c>
      <c r="H106" s="390"/>
      <c r="I106" s="390"/>
      <c r="J106" s="390"/>
      <c r="K106" s="390"/>
      <c r="L106" s="390"/>
      <c r="M106" s="390"/>
      <c r="N106" s="390"/>
      <c r="O106" s="390"/>
      <c r="P106" s="390"/>
      <c r="Q106" s="390"/>
      <c r="R106" s="390"/>
      <c r="S106" s="390"/>
      <c r="T106" s="391"/>
    </row>
    <row r="107" spans="2:20" ht="15.75" thickBot="1">
      <c r="B107" s="392" t="s">
        <v>3</v>
      </c>
      <c r="C107" s="393"/>
      <c r="D107" s="393"/>
      <c r="E107" s="393"/>
      <c r="F107" s="394"/>
      <c r="G107" s="450" t="s">
        <v>67</v>
      </c>
      <c r="H107" s="451"/>
      <c r="I107" s="451"/>
      <c r="J107" s="451"/>
      <c r="K107" s="451"/>
      <c r="L107" s="451"/>
      <c r="M107" s="451"/>
      <c r="N107" s="451"/>
      <c r="O107" s="451"/>
      <c r="P107" s="451"/>
      <c r="Q107" s="451"/>
      <c r="R107" s="451"/>
      <c r="S107" s="451"/>
      <c r="T107" s="452"/>
    </row>
    <row r="108" spans="2:20" ht="15.75" thickBot="1">
      <c r="B108" s="392" t="s">
        <v>4</v>
      </c>
      <c r="C108" s="393"/>
      <c r="D108" s="393"/>
      <c r="E108" s="393"/>
      <c r="F108" s="394"/>
      <c r="G108" s="470" t="s">
        <v>42</v>
      </c>
      <c r="H108" s="471"/>
      <c r="I108" s="471"/>
      <c r="J108" s="471"/>
      <c r="K108" s="471"/>
      <c r="L108" s="471"/>
      <c r="M108" s="471"/>
      <c r="N108" s="471"/>
      <c r="O108" s="471"/>
      <c r="P108" s="471"/>
      <c r="Q108" s="471"/>
      <c r="R108" s="471"/>
      <c r="S108" s="471"/>
      <c r="T108" s="472"/>
    </row>
    <row r="109" spans="2:20" ht="15.75" thickBot="1">
      <c r="B109" s="392" t="s">
        <v>5</v>
      </c>
      <c r="C109" s="393"/>
      <c r="D109" s="393"/>
      <c r="E109" s="393"/>
      <c r="F109" s="394"/>
      <c r="G109" s="462" t="s">
        <v>83</v>
      </c>
      <c r="H109" s="360"/>
      <c r="I109" s="360"/>
      <c r="J109" s="360"/>
      <c r="K109" s="360"/>
      <c r="L109" s="360"/>
      <c r="M109" s="360"/>
      <c r="N109" s="360"/>
      <c r="O109" s="360"/>
      <c r="P109" s="360"/>
      <c r="Q109" s="360"/>
      <c r="R109" s="360"/>
      <c r="S109" s="360"/>
      <c r="T109" s="361"/>
    </row>
    <row r="110" spans="2:20" ht="15.75" thickBot="1">
      <c r="B110" s="292" t="s">
        <v>6</v>
      </c>
      <c r="C110" s="357"/>
      <c r="D110" s="357"/>
      <c r="E110" s="357"/>
      <c r="F110" s="358"/>
      <c r="G110" s="130" t="s">
        <v>7</v>
      </c>
      <c r="H110" s="431"/>
      <c r="I110" s="432"/>
      <c r="J110" s="432"/>
      <c r="K110" s="433"/>
      <c r="L110" s="130" t="s">
        <v>8</v>
      </c>
      <c r="M110" s="431">
        <v>560000</v>
      </c>
      <c r="N110" s="432"/>
      <c r="O110" s="432"/>
      <c r="P110" s="433"/>
      <c r="Q110" s="426" t="s">
        <v>9</v>
      </c>
      <c r="R110" s="463"/>
      <c r="S110" s="431"/>
      <c r="T110" s="433"/>
    </row>
    <row r="111" spans="2:20" ht="15.75" thickBot="1">
      <c r="B111" s="399" t="s">
        <v>10</v>
      </c>
      <c r="C111" s="400"/>
      <c r="D111" s="400"/>
      <c r="E111" s="400"/>
      <c r="F111" s="401"/>
      <c r="G111" s="129" t="s">
        <v>7</v>
      </c>
      <c r="H111" s="431"/>
      <c r="I111" s="432"/>
      <c r="J111" s="432"/>
      <c r="K111" s="433"/>
      <c r="L111" s="131" t="s">
        <v>8</v>
      </c>
      <c r="M111" s="431"/>
      <c r="N111" s="432"/>
      <c r="O111" s="432"/>
      <c r="P111" s="433"/>
      <c r="Q111" s="405"/>
      <c r="R111" s="405"/>
      <c r="S111" s="405"/>
      <c r="T111" s="406"/>
    </row>
    <row r="112" spans="2:20" ht="15.75" thickBot="1">
      <c r="B112" s="399" t="s">
        <v>11</v>
      </c>
      <c r="C112" s="400"/>
      <c r="D112" s="400"/>
      <c r="E112" s="400"/>
      <c r="F112" s="401"/>
      <c r="G112" s="456" t="s">
        <v>112</v>
      </c>
      <c r="H112" s="457"/>
      <c r="I112" s="457"/>
      <c r="J112" s="457"/>
      <c r="K112" s="457"/>
      <c r="L112" s="457"/>
      <c r="M112" s="457"/>
      <c r="N112" s="457"/>
      <c r="O112" s="457"/>
      <c r="P112" s="457"/>
      <c r="Q112" s="457"/>
      <c r="R112" s="457"/>
      <c r="S112" s="457"/>
      <c r="T112" s="458"/>
    </row>
    <row r="113" spans="1:30" ht="15" customHeight="1" thickBot="1">
      <c r="B113" s="399" t="s">
        <v>12</v>
      </c>
      <c r="C113" s="400"/>
      <c r="D113" s="400"/>
      <c r="E113" s="400"/>
      <c r="F113" s="401"/>
      <c r="G113" s="478" t="s">
        <v>81</v>
      </c>
      <c r="H113" s="479"/>
      <c r="I113" s="479"/>
      <c r="J113" s="479"/>
      <c r="K113" s="479"/>
      <c r="L113" s="479"/>
      <c r="M113" s="479"/>
      <c r="N113" s="479"/>
      <c r="O113" s="479"/>
      <c r="P113" s="479"/>
      <c r="Q113" s="479"/>
      <c r="R113" s="479"/>
      <c r="S113" s="479"/>
      <c r="T113" s="480"/>
    </row>
    <row r="114" spans="1:30" ht="15.75" thickBot="1">
      <c r="B114" s="362"/>
      <c r="C114" s="362"/>
      <c r="D114" s="362"/>
      <c r="E114" s="362"/>
      <c r="F114" s="362"/>
      <c r="G114" s="362"/>
      <c r="H114" s="362"/>
      <c r="I114" s="362"/>
      <c r="J114" s="362"/>
      <c r="K114" s="362"/>
      <c r="L114" s="362"/>
      <c r="M114" s="362"/>
      <c r="N114" s="362"/>
      <c r="O114" s="362"/>
      <c r="P114" s="362"/>
      <c r="Q114" s="362"/>
      <c r="R114" s="362"/>
      <c r="S114" s="362"/>
      <c r="T114" s="362"/>
    </row>
    <row r="115" spans="1:30" ht="16.5" thickBot="1">
      <c r="B115" s="328" t="s">
        <v>13</v>
      </c>
      <c r="C115" s="329"/>
      <c r="D115" s="330"/>
      <c r="E115" s="329" t="s">
        <v>14</v>
      </c>
      <c r="F115" s="330"/>
      <c r="G115" s="335"/>
      <c r="H115" s="335"/>
      <c r="I115" s="335"/>
      <c r="J115" s="335"/>
      <c r="K115" s="335"/>
      <c r="L115" s="335"/>
      <c r="M115" s="335"/>
      <c r="N115" s="335"/>
      <c r="O115" s="335"/>
      <c r="P115" s="335"/>
      <c r="Q115" s="335"/>
      <c r="R115" s="335"/>
      <c r="S115" s="335"/>
      <c r="T115" s="336"/>
    </row>
    <row r="116" spans="1:30" ht="15.75" thickBot="1">
      <c r="A116" s="18"/>
      <c r="B116" s="331"/>
      <c r="C116" s="332"/>
      <c r="D116" s="333"/>
      <c r="E116" s="332"/>
      <c r="F116" s="333"/>
      <c r="G116" s="374" t="s">
        <v>107</v>
      </c>
      <c r="H116" s="301" t="s">
        <v>82</v>
      </c>
      <c r="I116" s="302"/>
      <c r="J116" s="302"/>
      <c r="K116" s="302"/>
      <c r="L116" s="302"/>
      <c r="M116" s="303"/>
      <c r="N116" s="369" t="s">
        <v>78</v>
      </c>
      <c r="O116" s="370"/>
      <c r="P116" s="370"/>
      <c r="Q116" s="370"/>
      <c r="R116" s="370"/>
      <c r="S116" s="370"/>
      <c r="T116" s="371"/>
    </row>
    <row r="117" spans="1:30">
      <c r="A117" s="18"/>
      <c r="B117" s="331"/>
      <c r="C117" s="332"/>
      <c r="D117" s="333"/>
      <c r="E117" s="332"/>
      <c r="F117" s="333"/>
      <c r="G117" s="473"/>
      <c r="H117" s="366" t="s">
        <v>19</v>
      </c>
      <c r="I117" s="372"/>
      <c r="J117" s="372"/>
      <c r="K117" s="366" t="s">
        <v>20</v>
      </c>
      <c r="L117" s="372"/>
      <c r="M117" s="374"/>
      <c r="N117" s="376" t="s">
        <v>19</v>
      </c>
      <c r="O117" s="377"/>
      <c r="P117" s="377"/>
      <c r="Q117" s="366" t="s">
        <v>20</v>
      </c>
      <c r="R117" s="372"/>
      <c r="S117" s="372"/>
      <c r="T117" s="345" t="s">
        <v>21</v>
      </c>
      <c r="U117" s="229" t="s">
        <v>127</v>
      </c>
      <c r="V117" s="230"/>
      <c r="W117" s="229" t="s">
        <v>128</v>
      </c>
      <c r="X117" s="230"/>
      <c r="Y117" s="233" t="s">
        <v>129</v>
      </c>
      <c r="Z117" s="234"/>
      <c r="AA117" s="233" t="s">
        <v>130</v>
      </c>
      <c r="AB117" s="467"/>
      <c r="AC117" s="229" t="s">
        <v>131</v>
      </c>
      <c r="AD117" s="230"/>
    </row>
    <row r="118" spans="1:30" ht="15.75" thickBot="1">
      <c r="A118" s="18"/>
      <c r="B118" s="363"/>
      <c r="C118" s="364"/>
      <c r="D118" s="365"/>
      <c r="E118" s="332"/>
      <c r="F118" s="333"/>
      <c r="G118" s="375"/>
      <c r="H118" s="368"/>
      <c r="I118" s="373"/>
      <c r="J118" s="373"/>
      <c r="K118" s="368"/>
      <c r="L118" s="373"/>
      <c r="M118" s="375"/>
      <c r="N118" s="368"/>
      <c r="O118" s="373"/>
      <c r="P118" s="373"/>
      <c r="Q118" s="368"/>
      <c r="R118" s="373"/>
      <c r="S118" s="373"/>
      <c r="T118" s="346"/>
      <c r="U118" s="231"/>
      <c r="V118" s="232"/>
      <c r="W118" s="231"/>
      <c r="X118" s="232"/>
      <c r="Y118" s="235"/>
      <c r="Z118" s="236"/>
      <c r="AA118" s="235"/>
      <c r="AB118" s="468"/>
      <c r="AC118" s="231"/>
      <c r="AD118" s="232"/>
    </row>
    <row r="119" spans="1:30">
      <c r="A119" s="4"/>
      <c r="B119" s="378" t="s">
        <v>49</v>
      </c>
      <c r="C119" s="379"/>
      <c r="D119" s="380"/>
      <c r="E119" s="381"/>
      <c r="F119" s="382"/>
      <c r="G119" s="102"/>
      <c r="H119" s="384"/>
      <c r="I119" s="383"/>
      <c r="J119" s="382"/>
      <c r="K119" s="381"/>
      <c r="L119" s="383"/>
      <c r="M119" s="383"/>
      <c r="N119" s="384"/>
      <c r="O119" s="383"/>
      <c r="P119" s="382"/>
      <c r="Q119" s="384"/>
      <c r="R119" s="383"/>
      <c r="S119" s="382"/>
      <c r="T119" s="225"/>
      <c r="U119" s="205"/>
      <c r="V119" s="210"/>
      <c r="W119" s="210"/>
      <c r="X119" s="210"/>
      <c r="Y119" s="210"/>
      <c r="Z119" s="210"/>
      <c r="AA119" s="210"/>
      <c r="AB119" s="210"/>
      <c r="AC119" s="210"/>
      <c r="AD119" s="210"/>
    </row>
    <row r="120" spans="1:30">
      <c r="A120" s="4"/>
      <c r="B120" s="319" t="s">
        <v>44</v>
      </c>
      <c r="C120" s="320"/>
      <c r="D120" s="321"/>
      <c r="E120" s="311" t="s">
        <v>47</v>
      </c>
      <c r="F120" s="322"/>
      <c r="G120" s="101">
        <v>948</v>
      </c>
      <c r="H120" s="317">
        <f>+Mensual_Limpia!H314+Mensual_Limpia!H412+Mensual_Limpia!H508</f>
        <v>490</v>
      </c>
      <c r="I120" s="318"/>
      <c r="J120" s="416"/>
      <c r="K120" s="313">
        <v>490</v>
      </c>
      <c r="L120" s="318"/>
      <c r="M120" s="347"/>
      <c r="N120" s="348">
        <f>+H120+N25</f>
        <v>518</v>
      </c>
      <c r="O120" s="349"/>
      <c r="P120" s="429"/>
      <c r="Q120" s="317">
        <f>+Mensual_Limpia!Q508</f>
        <v>518</v>
      </c>
      <c r="R120" s="318"/>
      <c r="S120" s="416"/>
      <c r="T120" s="226">
        <f>+Q120/G120</f>
        <v>0.54641350210970463</v>
      </c>
      <c r="U120" s="205">
        <f>+Mensual_Limpia!H314+Mensual_Limpia!H412+Mensual_Limpia!H508</f>
        <v>490</v>
      </c>
      <c r="V120" s="205">
        <f>+H120-U120</f>
        <v>0</v>
      </c>
      <c r="W120" s="205">
        <f>+Mensual_Limpia!K314+Mensual_Limpia!K412+Mensual_Limpia!K508</f>
        <v>490</v>
      </c>
      <c r="X120" s="205">
        <f>+W120-K120</f>
        <v>0</v>
      </c>
      <c r="Y120" s="205">
        <f>+Mensual_Limpia!N508</f>
        <v>518</v>
      </c>
      <c r="Z120" s="205">
        <f>+Y120-N120</f>
        <v>0</v>
      </c>
      <c r="AA120" s="205">
        <f>+Mensual_Limpia!Q508</f>
        <v>518</v>
      </c>
      <c r="AB120" s="205">
        <f>+AA120-Q120</f>
        <v>0</v>
      </c>
      <c r="AC120" s="206">
        <f>+AA120/G120</f>
        <v>0.54641350210970463</v>
      </c>
      <c r="AD120" s="207">
        <f>+T120-AC120</f>
        <v>0</v>
      </c>
    </row>
    <row r="121" spans="1:30">
      <c r="A121" s="4"/>
      <c r="B121" s="319" t="s">
        <v>45</v>
      </c>
      <c r="C121" s="320"/>
      <c r="D121" s="321"/>
      <c r="E121" s="311" t="s">
        <v>48</v>
      </c>
      <c r="F121" s="322"/>
      <c r="G121" s="101">
        <v>240</v>
      </c>
      <c r="H121" s="317">
        <f>+Mensual_Limpia!H315+Mensual_Limpia!H413+Mensual_Limpia!H509</f>
        <v>90</v>
      </c>
      <c r="I121" s="318"/>
      <c r="J121" s="416"/>
      <c r="K121" s="313">
        <v>90</v>
      </c>
      <c r="L121" s="318"/>
      <c r="M121" s="347"/>
      <c r="N121" s="348">
        <f t="shared" ref="N121:N124" si="22">+H121+N26</f>
        <v>130</v>
      </c>
      <c r="O121" s="349"/>
      <c r="P121" s="429"/>
      <c r="Q121" s="317">
        <f>+Mensual_Limpia!Q509</f>
        <v>130</v>
      </c>
      <c r="R121" s="318"/>
      <c r="S121" s="416"/>
      <c r="T121" s="226">
        <f t="shared" ref="T121:T124" si="23">+Q121/G121</f>
        <v>0.54166666666666663</v>
      </c>
      <c r="U121" s="205">
        <f>+Mensual_Limpia!H315+Mensual_Limpia!H413+Mensual_Limpia!H509</f>
        <v>90</v>
      </c>
      <c r="V121" s="205">
        <f t="shared" ref="V121:V122" si="24">+H121-U121</f>
        <v>0</v>
      </c>
      <c r="W121" s="205">
        <f>+Mensual_Limpia!K315+Mensual_Limpia!K413+Mensual_Limpia!K509</f>
        <v>90</v>
      </c>
      <c r="X121" s="205">
        <f t="shared" ref="X121:X122" si="25">+W121-K121</f>
        <v>0</v>
      </c>
      <c r="Y121" s="205">
        <f>+Mensual_Limpia!N509</f>
        <v>130</v>
      </c>
      <c r="Z121" s="205">
        <f t="shared" ref="Z121:Z122" si="26">+Y121-N121</f>
        <v>0</v>
      </c>
      <c r="AA121" s="205">
        <f>+Mensual_Limpia!Q509</f>
        <v>130</v>
      </c>
      <c r="AB121" s="205">
        <f t="shared" ref="AB121:AB122" si="27">+AA121-Q121</f>
        <v>0</v>
      </c>
      <c r="AC121" s="206">
        <f t="shared" ref="AC121:AC122" si="28">+AA121/G121</f>
        <v>0.54166666666666663</v>
      </c>
      <c r="AD121" s="207">
        <f t="shared" ref="AD121:AD122" si="29">+T121-AC121</f>
        <v>0</v>
      </c>
    </row>
    <row r="122" spans="1:30">
      <c r="A122" s="4"/>
      <c r="B122" s="44" t="s">
        <v>46</v>
      </c>
      <c r="C122" s="42"/>
      <c r="D122" s="43"/>
      <c r="E122" s="350" t="s">
        <v>48</v>
      </c>
      <c r="F122" s="322"/>
      <c r="G122" s="101">
        <v>950</v>
      </c>
      <c r="H122" s="317">
        <f>+Mensual_Limpia!H316+Mensual_Limpia!H414+Mensual_Limpia!H510</f>
        <v>350</v>
      </c>
      <c r="I122" s="318"/>
      <c r="J122" s="416"/>
      <c r="K122" s="313">
        <v>280</v>
      </c>
      <c r="L122" s="318"/>
      <c r="M122" s="347"/>
      <c r="N122" s="348">
        <f t="shared" si="22"/>
        <v>470</v>
      </c>
      <c r="O122" s="349"/>
      <c r="P122" s="429"/>
      <c r="Q122" s="317">
        <f>+Mensual_Limpia!Q510</f>
        <v>400</v>
      </c>
      <c r="R122" s="318"/>
      <c r="S122" s="416"/>
      <c r="T122" s="226">
        <f t="shared" si="23"/>
        <v>0.42105263157894735</v>
      </c>
      <c r="U122" s="205">
        <f>+Mensual_Limpia!H316+Mensual_Limpia!H414+Mensual_Limpia!H510</f>
        <v>350</v>
      </c>
      <c r="V122" s="205">
        <f t="shared" si="24"/>
        <v>0</v>
      </c>
      <c r="W122" s="205">
        <f>+Mensual_Limpia!K316+Mensual_Limpia!K414+Mensual_Limpia!K510</f>
        <v>280</v>
      </c>
      <c r="X122" s="205">
        <f t="shared" si="25"/>
        <v>0</v>
      </c>
      <c r="Y122" s="205">
        <f>+Mensual_Limpia!N510</f>
        <v>470</v>
      </c>
      <c r="Z122" s="205">
        <f t="shared" si="26"/>
        <v>0</v>
      </c>
      <c r="AA122" s="205">
        <f>+Mensual_Limpia!Q510</f>
        <v>400</v>
      </c>
      <c r="AB122" s="205">
        <f t="shared" si="27"/>
        <v>0</v>
      </c>
      <c r="AC122" s="206">
        <f t="shared" si="28"/>
        <v>0.42105263157894735</v>
      </c>
      <c r="AD122" s="207">
        <f t="shared" si="29"/>
        <v>0</v>
      </c>
    </row>
    <row r="123" spans="1:30">
      <c r="B123" s="308" t="s">
        <v>51</v>
      </c>
      <c r="C123" s="309"/>
      <c r="D123" s="310"/>
      <c r="E123" s="311"/>
      <c r="F123" s="312"/>
      <c r="G123" s="101"/>
      <c r="H123" s="317"/>
      <c r="I123" s="318"/>
      <c r="J123" s="416"/>
      <c r="K123" s="313"/>
      <c r="L123" s="318"/>
      <c r="M123" s="347"/>
      <c r="N123" s="348"/>
      <c r="O123" s="349"/>
      <c r="P123" s="429"/>
      <c r="Q123" s="317"/>
      <c r="R123" s="318"/>
      <c r="S123" s="416"/>
      <c r="T123" s="226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</row>
    <row r="124" spans="1:30" ht="15.75" thickBot="1">
      <c r="A124" s="4"/>
      <c r="B124" s="319" t="s">
        <v>52</v>
      </c>
      <c r="C124" s="320"/>
      <c r="D124" s="321"/>
      <c r="E124" s="311" t="s">
        <v>53</v>
      </c>
      <c r="F124" s="322"/>
      <c r="G124" s="101">
        <v>48</v>
      </c>
      <c r="H124" s="417">
        <f>+Mensual_Limpia!H318+Mensual_Limpia!H416+Mensual_Limpia!H512</f>
        <v>12</v>
      </c>
      <c r="I124" s="420"/>
      <c r="J124" s="421"/>
      <c r="K124" s="313">
        <v>12</v>
      </c>
      <c r="L124" s="318"/>
      <c r="M124" s="347"/>
      <c r="N124" s="475">
        <f t="shared" si="22"/>
        <v>24</v>
      </c>
      <c r="O124" s="476"/>
      <c r="P124" s="477"/>
      <c r="Q124" s="417">
        <f>+Mensual_Limpia!Q512</f>
        <v>24</v>
      </c>
      <c r="R124" s="420"/>
      <c r="S124" s="421"/>
      <c r="T124" s="226">
        <f t="shared" si="23"/>
        <v>0.5</v>
      </c>
      <c r="U124" s="205">
        <f>+Mensual_Limpia!H318+Mensual_Limpia!H416+Mensual_Limpia!H512</f>
        <v>12</v>
      </c>
      <c r="V124" s="205">
        <f>+H124-U124</f>
        <v>0</v>
      </c>
      <c r="W124" s="205">
        <f>+Mensual_Limpia!K318+Mensual_Limpia!K416+Mensual_Limpia!K512</f>
        <v>12</v>
      </c>
      <c r="X124" s="205">
        <f>+W124-K124</f>
        <v>0</v>
      </c>
      <c r="Y124" s="205">
        <f>+Mensual_Limpia!N512</f>
        <v>24</v>
      </c>
      <c r="Z124" s="205">
        <f>+Y124-N124</f>
        <v>0</v>
      </c>
      <c r="AA124" s="205">
        <f>+Mensual_Limpia!Q512</f>
        <v>24</v>
      </c>
      <c r="AB124" s="205">
        <f>+AA124-Q124</f>
        <v>0</v>
      </c>
      <c r="AC124" s="206">
        <f>+AA124/G124</f>
        <v>0.5</v>
      </c>
      <c r="AD124" s="207">
        <f>+T124-AC124</f>
        <v>0</v>
      </c>
    </row>
    <row r="125" spans="1:30" ht="15.75" thickBot="1">
      <c r="A125" s="4"/>
      <c r="B125" s="323" t="s">
        <v>22</v>
      </c>
      <c r="C125" s="324"/>
      <c r="D125" s="324"/>
      <c r="E125" s="324"/>
      <c r="F125" s="324"/>
      <c r="G125" s="326"/>
      <c r="H125" s="326"/>
      <c r="I125" s="326"/>
      <c r="J125" s="326"/>
      <c r="K125" s="326"/>
      <c r="L125" s="326"/>
      <c r="M125" s="327"/>
      <c r="N125" s="325"/>
      <c r="O125" s="326"/>
      <c r="P125" s="326"/>
      <c r="Q125" s="326"/>
      <c r="R125" s="326"/>
      <c r="S125" s="326"/>
      <c r="T125" s="327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</row>
    <row r="126" spans="1:30" ht="15.75" thickBot="1">
      <c r="A126" s="4"/>
      <c r="B126" s="5"/>
      <c r="C126" s="6"/>
      <c r="D126" s="7"/>
      <c r="E126" s="8"/>
      <c r="F126" s="9"/>
      <c r="G126" s="11"/>
      <c r="H126" s="12"/>
      <c r="I126" s="12"/>
      <c r="J126" s="13"/>
      <c r="K126" s="12"/>
      <c r="L126" s="13"/>
      <c r="M126" s="12"/>
      <c r="N126" s="12"/>
      <c r="O126" s="12"/>
      <c r="P126" s="12"/>
      <c r="Q126" s="13"/>
      <c r="R126" s="12"/>
      <c r="S126" s="10"/>
      <c r="T126" s="12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</row>
    <row r="127" spans="1:30" ht="16.5" thickBot="1">
      <c r="A127" s="4"/>
      <c r="B127" s="328" t="s">
        <v>23</v>
      </c>
      <c r="C127" s="329"/>
      <c r="D127" s="329"/>
      <c r="E127" s="329"/>
      <c r="F127" s="330"/>
      <c r="G127" s="335"/>
      <c r="H127" s="335"/>
      <c r="I127" s="335"/>
      <c r="J127" s="335"/>
      <c r="K127" s="335"/>
      <c r="L127" s="335"/>
      <c r="M127" s="335"/>
      <c r="N127" s="335"/>
      <c r="O127" s="335"/>
      <c r="P127" s="335"/>
      <c r="Q127" s="335"/>
      <c r="R127" s="335"/>
      <c r="S127" s="335"/>
      <c r="T127" s="336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</row>
    <row r="128" spans="1:30" ht="15.75" thickBot="1">
      <c r="A128" s="18"/>
      <c r="B128" s="331"/>
      <c r="C128" s="332"/>
      <c r="D128" s="332"/>
      <c r="E128" s="332"/>
      <c r="F128" s="333"/>
      <c r="G128" s="374" t="s">
        <v>109</v>
      </c>
      <c r="H128" s="332" t="s">
        <v>82</v>
      </c>
      <c r="I128" s="332"/>
      <c r="J128" s="332"/>
      <c r="K128" s="332"/>
      <c r="L128" s="332"/>
      <c r="M128" s="333"/>
      <c r="N128" s="340" t="s">
        <v>78</v>
      </c>
      <c r="O128" s="341"/>
      <c r="P128" s="341"/>
      <c r="Q128" s="341"/>
      <c r="R128" s="341"/>
      <c r="S128" s="341"/>
      <c r="T128" s="342"/>
      <c r="U128" s="210"/>
      <c r="V128" s="210"/>
      <c r="W128" s="210"/>
      <c r="X128" s="210"/>
      <c r="Y128" s="210"/>
      <c r="Z128" s="210"/>
      <c r="AA128" s="210"/>
      <c r="AB128" s="210"/>
      <c r="AC128" s="210"/>
      <c r="AD128" s="210"/>
    </row>
    <row r="129" spans="1:30" ht="15.75" thickBot="1">
      <c r="A129" s="18"/>
      <c r="B129" s="331"/>
      <c r="C129" s="332"/>
      <c r="D129" s="332"/>
      <c r="E129" s="332"/>
      <c r="F129" s="333"/>
      <c r="G129" s="473"/>
      <c r="H129" s="301" t="s">
        <v>19</v>
      </c>
      <c r="I129" s="302"/>
      <c r="J129" s="303"/>
      <c r="K129" s="301" t="s">
        <v>26</v>
      </c>
      <c r="L129" s="302"/>
      <c r="M129" s="303"/>
      <c r="N129" s="301" t="s">
        <v>19</v>
      </c>
      <c r="O129" s="302"/>
      <c r="P129" s="343"/>
      <c r="Q129" s="344" t="s">
        <v>26</v>
      </c>
      <c r="R129" s="302"/>
      <c r="S129" s="303"/>
      <c r="T129" s="345" t="s">
        <v>21</v>
      </c>
      <c r="U129" s="233" t="s">
        <v>132</v>
      </c>
      <c r="V129" s="234"/>
      <c r="W129" s="233" t="s">
        <v>133</v>
      </c>
      <c r="X129" s="234"/>
      <c r="Y129" s="233" t="s">
        <v>134</v>
      </c>
      <c r="Z129" s="234"/>
      <c r="AA129" s="233" t="s">
        <v>135</v>
      </c>
      <c r="AB129" s="234"/>
      <c r="AC129" s="233" t="s">
        <v>131</v>
      </c>
      <c r="AD129" s="234"/>
    </row>
    <row r="130" spans="1:30" ht="15.75" thickBot="1">
      <c r="A130" s="18"/>
      <c r="B130" s="331"/>
      <c r="C130" s="332"/>
      <c r="D130" s="332"/>
      <c r="E130" s="332"/>
      <c r="F130" s="333"/>
      <c r="G130" s="474"/>
      <c r="H130" s="58" t="s">
        <v>27</v>
      </c>
      <c r="I130" s="62" t="s">
        <v>28</v>
      </c>
      <c r="J130" s="62" t="s">
        <v>29</v>
      </c>
      <c r="K130" s="58" t="s">
        <v>27</v>
      </c>
      <c r="L130" s="62" t="s">
        <v>28</v>
      </c>
      <c r="M130" s="59" t="s">
        <v>29</v>
      </c>
      <c r="N130" s="15" t="s">
        <v>27</v>
      </c>
      <c r="O130" s="58" t="s">
        <v>28</v>
      </c>
      <c r="P130" s="16" t="s">
        <v>29</v>
      </c>
      <c r="Q130" s="17" t="s">
        <v>27</v>
      </c>
      <c r="R130" s="61" t="s">
        <v>28</v>
      </c>
      <c r="S130" s="62" t="s">
        <v>29</v>
      </c>
      <c r="T130" s="346"/>
      <c r="U130" s="235"/>
      <c r="V130" s="236"/>
      <c r="W130" s="235"/>
      <c r="X130" s="236"/>
      <c r="Y130" s="235"/>
      <c r="Z130" s="236"/>
      <c r="AA130" s="235"/>
      <c r="AB130" s="236"/>
      <c r="AC130" s="235"/>
      <c r="AD130" s="236"/>
    </row>
    <row r="131" spans="1:30" ht="15.75" thickBot="1">
      <c r="A131" s="18"/>
      <c r="B131" s="459" t="s">
        <v>30</v>
      </c>
      <c r="C131" s="460"/>
      <c r="D131" s="460"/>
      <c r="E131" s="460"/>
      <c r="F131" s="460"/>
      <c r="G131" s="460"/>
      <c r="H131" s="460"/>
      <c r="I131" s="460"/>
      <c r="J131" s="460"/>
      <c r="K131" s="460"/>
      <c r="L131" s="460"/>
      <c r="M131" s="460"/>
      <c r="N131" s="460"/>
      <c r="O131" s="460"/>
      <c r="P131" s="460"/>
      <c r="Q131" s="460"/>
      <c r="R131" s="460"/>
      <c r="S131" s="460"/>
      <c r="T131" s="461"/>
      <c r="U131" s="210"/>
      <c r="V131" s="210"/>
      <c r="W131" s="210"/>
      <c r="X131" s="210"/>
      <c r="Y131" s="210"/>
      <c r="Z131" s="210"/>
      <c r="AA131" s="210"/>
      <c r="AB131" s="210"/>
      <c r="AC131" s="210"/>
      <c r="AD131" s="210"/>
    </row>
    <row r="132" spans="1:30" ht="15.75" thickBot="1">
      <c r="B132" s="285" t="s">
        <v>49</v>
      </c>
      <c r="C132" s="286"/>
      <c r="D132" s="286"/>
      <c r="E132" s="286"/>
      <c r="F132" s="286"/>
      <c r="G132" s="95">
        <f>SUM(G133:G146)</f>
        <v>272871</v>
      </c>
      <c r="H132" s="95"/>
      <c r="I132" s="95">
        <f>SUM(I133:I146)</f>
        <v>115800.46999999999</v>
      </c>
      <c r="J132" s="95"/>
      <c r="K132" s="95"/>
      <c r="L132" s="95">
        <f>SUM(L133:L146)</f>
        <v>10426.76</v>
      </c>
      <c r="M132" s="95"/>
      <c r="N132" s="95"/>
      <c r="O132" s="95">
        <f>SUM(O133:O146)</f>
        <v>161250.47</v>
      </c>
      <c r="P132" s="148"/>
      <c r="Q132" s="95"/>
      <c r="R132" s="95">
        <f>SUM(R133:R146)</f>
        <v>28824.440000000002</v>
      </c>
      <c r="S132" s="148"/>
      <c r="T132" s="159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</row>
    <row r="133" spans="1:30">
      <c r="A133" s="18"/>
      <c r="B133" s="86" t="s">
        <v>93</v>
      </c>
      <c r="F133" s="84"/>
      <c r="G133" s="119">
        <v>6000</v>
      </c>
      <c r="H133" s="20"/>
      <c r="I133" s="20">
        <f>+Mensual_Limpia!I327+Mensual_Limpia!I425+Mensual_Limpia!I521</f>
        <v>6000</v>
      </c>
      <c r="J133" s="20"/>
      <c r="K133" s="20"/>
      <c r="L133" s="125">
        <f>+Mensual_Limpia!L327+Mensual_Limpia!L425+Mensual_Limpia!L521</f>
        <v>0</v>
      </c>
      <c r="M133" s="108"/>
      <c r="N133" s="20"/>
      <c r="O133" s="20">
        <f>+Mensual_Limpia!O521</f>
        <v>6000</v>
      </c>
      <c r="P133" s="20"/>
      <c r="Q133" s="20"/>
      <c r="R133" s="20">
        <f>+Mensual_Limpia!R521</f>
        <v>0</v>
      </c>
      <c r="S133" s="20"/>
      <c r="T133" s="152">
        <f>+R133/G133</f>
        <v>0</v>
      </c>
      <c r="U133" s="121">
        <f>+Mensual_Limpia!I327+Mensual_Limpia!I425+Mensual_Limpia!I521</f>
        <v>6000</v>
      </c>
      <c r="V133" s="211">
        <f>+I133-U133</f>
        <v>0</v>
      </c>
      <c r="W133" s="121">
        <f>+Mensual_Limpia!L327+Mensual_Limpia!L425+Mensual_Limpia!L521</f>
        <v>0</v>
      </c>
      <c r="X133" s="211">
        <f>+L133-W133</f>
        <v>0</v>
      </c>
      <c r="Y133" s="121">
        <f>+Mensual_Limpia!O521</f>
        <v>6000</v>
      </c>
      <c r="Z133" s="211">
        <f>+O133-Y133</f>
        <v>0</v>
      </c>
      <c r="AA133" s="121">
        <f>+Mensual_Limpia!R521</f>
        <v>0</v>
      </c>
      <c r="AB133" s="211">
        <f t="shared" ref="AB133" si="30">+R133-AA133</f>
        <v>0</v>
      </c>
      <c r="AC133" s="212">
        <f>+AA133/G133</f>
        <v>0</v>
      </c>
      <c r="AD133" s="212">
        <f>+T133-AC133</f>
        <v>0</v>
      </c>
    </row>
    <row r="134" spans="1:30">
      <c r="A134" s="4"/>
      <c r="B134" s="86" t="s">
        <v>94</v>
      </c>
      <c r="F134" s="84"/>
      <c r="G134" s="119">
        <v>30000</v>
      </c>
      <c r="H134" s="20"/>
      <c r="I134" s="20">
        <f>+Mensual_Limpia!I328+Mensual_Limpia!I426+Mensual_Limpia!I522</f>
        <v>27771.919999999998</v>
      </c>
      <c r="J134" s="20"/>
      <c r="K134" s="20"/>
      <c r="L134" s="119">
        <f>+Mensual_Limpia!L328+Mensual_Limpia!L426+Mensual_Limpia!L522</f>
        <v>0</v>
      </c>
      <c r="M134" s="108"/>
      <c r="N134" s="20"/>
      <c r="O134" s="20">
        <f>+Mensual_Limpia!O522</f>
        <v>30000</v>
      </c>
      <c r="P134" s="20"/>
      <c r="Q134" s="20"/>
      <c r="R134" s="20">
        <f>+Mensual_Limpia!R522</f>
        <v>2228.08</v>
      </c>
      <c r="S134" s="20"/>
      <c r="T134" s="152">
        <f t="shared" ref="T134:T146" si="31">+R134/G134</f>
        <v>7.4269333333333326E-2</v>
      </c>
      <c r="U134" s="121">
        <f>+Mensual_Limpia!I328+Mensual_Limpia!I426+Mensual_Limpia!I522</f>
        <v>27771.919999999998</v>
      </c>
      <c r="V134" s="211">
        <f t="shared" ref="V134:V146" si="32">+I134-U134</f>
        <v>0</v>
      </c>
      <c r="W134" s="121">
        <f>+Mensual_Limpia!L328+Mensual_Limpia!L426+Mensual_Limpia!L522</f>
        <v>0</v>
      </c>
      <c r="X134" s="211">
        <f t="shared" ref="X134:X146" si="33">+L134-W134</f>
        <v>0</v>
      </c>
      <c r="Y134" s="121">
        <f>+Mensual_Limpia!O522</f>
        <v>30000</v>
      </c>
      <c r="Z134" s="211">
        <f t="shared" ref="Z134:Z146" si="34">+O134-Y134</f>
        <v>0</v>
      </c>
      <c r="AA134" s="121">
        <f>+Mensual_Limpia!R522</f>
        <v>2228.08</v>
      </c>
      <c r="AB134" s="211">
        <f t="shared" ref="AB134:AB146" si="35">+R134-AA134</f>
        <v>0</v>
      </c>
      <c r="AC134" s="212">
        <f t="shared" ref="AC134:AC146" si="36">+AA134/G134</f>
        <v>7.4269333333333326E-2</v>
      </c>
      <c r="AD134" s="212">
        <f t="shared" ref="AD134:AD146" si="37">+T134-AC134</f>
        <v>0</v>
      </c>
    </row>
    <row r="135" spans="1:30">
      <c r="B135" s="86" t="s">
        <v>95</v>
      </c>
      <c r="F135" s="84"/>
      <c r="G135" s="119">
        <v>10500</v>
      </c>
      <c r="H135" s="20"/>
      <c r="I135" s="20">
        <f>+Mensual_Limpia!I329+Mensual_Limpia!I427+Mensual_Limpia!I523</f>
        <v>1500</v>
      </c>
      <c r="J135" s="20"/>
      <c r="K135" s="20"/>
      <c r="L135" s="119">
        <f>+Mensual_Limpia!L329+Mensual_Limpia!L427+Mensual_Limpia!L523</f>
        <v>0</v>
      </c>
      <c r="M135" s="108"/>
      <c r="N135" s="20"/>
      <c r="O135" s="20">
        <f>+Mensual_Limpia!O523</f>
        <v>4500</v>
      </c>
      <c r="P135" s="20"/>
      <c r="Q135" s="20"/>
      <c r="R135" s="20">
        <f>+Mensual_Limpia!R523</f>
        <v>1500</v>
      </c>
      <c r="S135" s="20"/>
      <c r="T135" s="152">
        <f t="shared" si="31"/>
        <v>0.14285714285714285</v>
      </c>
      <c r="U135" s="121">
        <f>+Mensual_Limpia!I329+Mensual_Limpia!I427+Mensual_Limpia!I523</f>
        <v>1500</v>
      </c>
      <c r="V135" s="211">
        <f t="shared" si="32"/>
        <v>0</v>
      </c>
      <c r="W135" s="121">
        <f>+Mensual_Limpia!L329+Mensual_Limpia!L427+Mensual_Limpia!L523</f>
        <v>0</v>
      </c>
      <c r="X135" s="211">
        <f t="shared" si="33"/>
        <v>0</v>
      </c>
      <c r="Y135" s="121">
        <f>+Mensual_Limpia!O523</f>
        <v>4500</v>
      </c>
      <c r="Z135" s="211">
        <f t="shared" si="34"/>
        <v>0</v>
      </c>
      <c r="AA135" s="121">
        <f>+Mensual_Limpia!R523</f>
        <v>1500</v>
      </c>
      <c r="AB135" s="211">
        <f t="shared" si="35"/>
        <v>0</v>
      </c>
      <c r="AC135" s="212">
        <f t="shared" si="36"/>
        <v>0.14285714285714285</v>
      </c>
      <c r="AD135" s="212">
        <f t="shared" si="37"/>
        <v>0</v>
      </c>
    </row>
    <row r="136" spans="1:30">
      <c r="A136" s="4"/>
      <c r="B136" s="86" t="s">
        <v>96</v>
      </c>
      <c r="F136" s="84"/>
      <c r="G136" s="119">
        <v>16000</v>
      </c>
      <c r="H136" s="20"/>
      <c r="I136" s="20">
        <f>+Mensual_Limpia!I330+Mensual_Limpia!I428+Mensual_Limpia!I524</f>
        <v>8000</v>
      </c>
      <c r="J136" s="20"/>
      <c r="K136" s="20"/>
      <c r="L136" s="119">
        <f>+Mensual_Limpia!L330+Mensual_Limpia!L428+Mensual_Limpia!L524</f>
        <v>0</v>
      </c>
      <c r="M136" s="108"/>
      <c r="N136" s="20"/>
      <c r="O136" s="20">
        <f>+Mensual_Limpia!O524</f>
        <v>12000</v>
      </c>
      <c r="P136" s="20"/>
      <c r="Q136" s="20"/>
      <c r="R136" s="20">
        <f>+Mensual_Limpia!R524</f>
        <v>0</v>
      </c>
      <c r="S136" s="20"/>
      <c r="T136" s="152">
        <f t="shared" si="31"/>
        <v>0</v>
      </c>
      <c r="U136" s="121">
        <f>+Mensual_Limpia!I330+Mensual_Limpia!I428+Mensual_Limpia!I524</f>
        <v>8000</v>
      </c>
      <c r="V136" s="211">
        <f t="shared" si="32"/>
        <v>0</v>
      </c>
      <c r="W136" s="121">
        <f>+Mensual_Limpia!L330+Mensual_Limpia!L428+Mensual_Limpia!L524</f>
        <v>0</v>
      </c>
      <c r="X136" s="211">
        <f t="shared" si="33"/>
        <v>0</v>
      </c>
      <c r="Y136" s="121">
        <f>+Mensual_Limpia!O524</f>
        <v>12000</v>
      </c>
      <c r="Z136" s="211">
        <f t="shared" si="34"/>
        <v>0</v>
      </c>
      <c r="AA136" s="121">
        <f>+Mensual_Limpia!R524</f>
        <v>0</v>
      </c>
      <c r="AB136" s="211">
        <f t="shared" si="35"/>
        <v>0</v>
      </c>
      <c r="AC136" s="212">
        <f t="shared" si="36"/>
        <v>0</v>
      </c>
      <c r="AD136" s="212">
        <f t="shared" si="37"/>
        <v>0</v>
      </c>
    </row>
    <row r="137" spans="1:30">
      <c r="A137" s="4"/>
      <c r="B137" s="86" t="s">
        <v>97</v>
      </c>
      <c r="F137" s="84"/>
      <c r="G137" s="119">
        <v>92994</v>
      </c>
      <c r="H137" s="20"/>
      <c r="I137" s="20">
        <f>+Mensual_Limpia!I331+Mensual_Limpia!I429+Mensual_Limpia!I525</f>
        <v>16351.79</v>
      </c>
      <c r="J137" s="20"/>
      <c r="K137" s="20"/>
      <c r="L137" s="119">
        <f>+Mensual_Limpia!L331+Mensual_Limpia!L429+Mensual_Limpia!L525</f>
        <v>8000</v>
      </c>
      <c r="M137" s="108"/>
      <c r="N137" s="20"/>
      <c r="O137" s="20">
        <f>+Mensual_Limpia!O525</f>
        <v>35289.950000000004</v>
      </c>
      <c r="P137" s="20"/>
      <c r="Q137" s="20"/>
      <c r="R137" s="20">
        <f>+Mensual_Limpia!R525</f>
        <v>19098</v>
      </c>
      <c r="S137" s="20"/>
      <c r="T137" s="152">
        <f t="shared" si="31"/>
        <v>0.20536808826375896</v>
      </c>
      <c r="U137" s="121">
        <f>+Mensual_Limpia!I331+Mensual_Limpia!I429+Mensual_Limpia!I525</f>
        <v>16351.79</v>
      </c>
      <c r="V137" s="211">
        <f t="shared" si="32"/>
        <v>0</v>
      </c>
      <c r="W137" s="121">
        <f>+Mensual_Limpia!L331+Mensual_Limpia!L429+Mensual_Limpia!L525</f>
        <v>8000</v>
      </c>
      <c r="X137" s="211">
        <f t="shared" si="33"/>
        <v>0</v>
      </c>
      <c r="Y137" s="121">
        <f>+Mensual_Limpia!O525</f>
        <v>35289.950000000004</v>
      </c>
      <c r="Z137" s="211">
        <f t="shared" si="34"/>
        <v>0</v>
      </c>
      <c r="AA137" s="121">
        <f>+Mensual_Limpia!R525</f>
        <v>19098</v>
      </c>
      <c r="AB137" s="211">
        <f t="shared" si="35"/>
        <v>0</v>
      </c>
      <c r="AC137" s="212">
        <f t="shared" si="36"/>
        <v>0.20536808826375896</v>
      </c>
      <c r="AD137" s="212">
        <f t="shared" si="37"/>
        <v>0</v>
      </c>
    </row>
    <row r="138" spans="1:30">
      <c r="A138" s="4"/>
      <c r="B138" s="86" t="s">
        <v>98</v>
      </c>
      <c r="F138" s="84"/>
      <c r="G138" s="119">
        <v>5000</v>
      </c>
      <c r="H138" s="20"/>
      <c r="I138" s="20">
        <f>+Mensual_Limpia!I332+Mensual_Limpia!I430+Mensual_Limpia!I526</f>
        <v>0</v>
      </c>
      <c r="J138" s="20"/>
      <c r="K138" s="20"/>
      <c r="L138" s="119">
        <f>+Mensual_Limpia!L332+Mensual_Limpia!L430+Mensual_Limpia!L526</f>
        <v>0</v>
      </c>
      <c r="M138" s="108"/>
      <c r="N138" s="20"/>
      <c r="O138" s="20">
        <f>+Mensual_Limpia!O526</f>
        <v>5000</v>
      </c>
      <c r="P138" s="20"/>
      <c r="Q138" s="20"/>
      <c r="R138" s="20">
        <f>+Mensual_Limpia!R526</f>
        <v>0</v>
      </c>
      <c r="S138" s="20"/>
      <c r="T138" s="152">
        <f t="shared" si="31"/>
        <v>0</v>
      </c>
      <c r="U138" s="121">
        <f>+Mensual_Limpia!I332+Mensual_Limpia!I430+Mensual_Limpia!I526</f>
        <v>0</v>
      </c>
      <c r="V138" s="211">
        <f t="shared" si="32"/>
        <v>0</v>
      </c>
      <c r="W138" s="121">
        <f>+Mensual_Limpia!L332+Mensual_Limpia!L430+Mensual_Limpia!L526</f>
        <v>0</v>
      </c>
      <c r="X138" s="211">
        <f t="shared" si="33"/>
        <v>0</v>
      </c>
      <c r="Y138" s="121">
        <f>+Mensual_Limpia!O526</f>
        <v>5000</v>
      </c>
      <c r="Z138" s="211">
        <f t="shared" si="34"/>
        <v>0</v>
      </c>
      <c r="AA138" s="121">
        <f>+Mensual_Limpia!R526</f>
        <v>0</v>
      </c>
      <c r="AB138" s="211">
        <f t="shared" si="35"/>
        <v>0</v>
      </c>
      <c r="AC138" s="212">
        <f t="shared" si="36"/>
        <v>0</v>
      </c>
      <c r="AD138" s="212">
        <f t="shared" si="37"/>
        <v>0</v>
      </c>
    </row>
    <row r="139" spans="1:30">
      <c r="A139" s="4"/>
      <c r="B139" s="86" t="s">
        <v>99</v>
      </c>
      <c r="F139" s="84"/>
      <c r="G139" s="119">
        <v>14000</v>
      </c>
      <c r="H139" s="20"/>
      <c r="I139" s="20">
        <f>+Mensual_Limpia!I333+Mensual_Limpia!I431+Mensual_Limpia!I527</f>
        <v>4000</v>
      </c>
      <c r="J139" s="20"/>
      <c r="K139" s="20"/>
      <c r="L139" s="119">
        <f>+Mensual_Limpia!L333+Mensual_Limpia!L431+Mensual_Limpia!L527</f>
        <v>0</v>
      </c>
      <c r="M139" s="108"/>
      <c r="N139" s="20"/>
      <c r="O139" s="20">
        <f>+Mensual_Limpia!O527</f>
        <v>8000</v>
      </c>
      <c r="P139" s="20"/>
      <c r="Q139" s="20"/>
      <c r="R139" s="20">
        <f>+Mensual_Limpia!R527</f>
        <v>0</v>
      </c>
      <c r="S139" s="20"/>
      <c r="T139" s="152">
        <f t="shared" si="31"/>
        <v>0</v>
      </c>
      <c r="U139" s="121">
        <f>+Mensual_Limpia!I333+Mensual_Limpia!I431+Mensual_Limpia!I527</f>
        <v>4000</v>
      </c>
      <c r="V139" s="211">
        <f t="shared" si="32"/>
        <v>0</v>
      </c>
      <c r="W139" s="121">
        <f>+Mensual_Limpia!L333+Mensual_Limpia!L431+Mensual_Limpia!L527</f>
        <v>0</v>
      </c>
      <c r="X139" s="211">
        <f t="shared" si="33"/>
        <v>0</v>
      </c>
      <c r="Y139" s="121">
        <f>+Mensual_Limpia!O527</f>
        <v>8000</v>
      </c>
      <c r="Z139" s="211">
        <f t="shared" si="34"/>
        <v>0</v>
      </c>
      <c r="AA139" s="121">
        <f>+Mensual_Limpia!R527</f>
        <v>0</v>
      </c>
      <c r="AB139" s="211">
        <f t="shared" si="35"/>
        <v>0</v>
      </c>
      <c r="AC139" s="212">
        <f t="shared" si="36"/>
        <v>0</v>
      </c>
      <c r="AD139" s="212">
        <f t="shared" si="37"/>
        <v>0</v>
      </c>
    </row>
    <row r="140" spans="1:30">
      <c r="A140" s="4"/>
      <c r="B140" s="86" t="s">
        <v>100</v>
      </c>
      <c r="F140" s="84"/>
      <c r="G140" s="119">
        <v>10000</v>
      </c>
      <c r="H140" s="20"/>
      <c r="I140" s="20">
        <f>+Mensual_Limpia!I334+Mensual_Limpia!I432+Mensual_Limpia!I528</f>
        <v>10000</v>
      </c>
      <c r="J140" s="20"/>
      <c r="K140" s="20"/>
      <c r="L140" s="119">
        <f>+Mensual_Limpia!L334+Mensual_Limpia!L432+Mensual_Limpia!L528</f>
        <v>0</v>
      </c>
      <c r="M140" s="108"/>
      <c r="N140" s="20"/>
      <c r="O140" s="20">
        <f>+Mensual_Limpia!O528</f>
        <v>10000</v>
      </c>
      <c r="P140" s="20"/>
      <c r="Q140" s="20"/>
      <c r="R140" s="20">
        <f>+Mensual_Limpia!R528</f>
        <v>0</v>
      </c>
      <c r="S140" s="20"/>
      <c r="T140" s="152">
        <f t="shared" si="31"/>
        <v>0</v>
      </c>
      <c r="U140" s="121">
        <f>+Mensual_Limpia!I334+Mensual_Limpia!I432+Mensual_Limpia!I528</f>
        <v>10000</v>
      </c>
      <c r="V140" s="211">
        <f t="shared" si="32"/>
        <v>0</v>
      </c>
      <c r="W140" s="121">
        <f>+Mensual_Limpia!L334+Mensual_Limpia!L432+Mensual_Limpia!L528</f>
        <v>0</v>
      </c>
      <c r="X140" s="211">
        <f t="shared" si="33"/>
        <v>0</v>
      </c>
      <c r="Y140" s="121">
        <f>+Mensual_Limpia!O528</f>
        <v>10000</v>
      </c>
      <c r="Z140" s="211">
        <f t="shared" si="34"/>
        <v>0</v>
      </c>
      <c r="AA140" s="121">
        <f>+Mensual_Limpia!R528</f>
        <v>0</v>
      </c>
      <c r="AB140" s="211">
        <f t="shared" si="35"/>
        <v>0</v>
      </c>
      <c r="AC140" s="212">
        <f t="shared" si="36"/>
        <v>0</v>
      </c>
      <c r="AD140" s="212">
        <f t="shared" si="37"/>
        <v>0</v>
      </c>
    </row>
    <row r="141" spans="1:30">
      <c r="A141" s="4"/>
      <c r="B141" s="86" t="s">
        <v>101</v>
      </c>
      <c r="F141" s="84"/>
      <c r="G141" s="119">
        <v>12000</v>
      </c>
      <c r="H141" s="20"/>
      <c r="I141" s="20">
        <f>+Mensual_Limpia!I335+Mensual_Limpia!I433+Mensual_Limpia!I529</f>
        <v>0</v>
      </c>
      <c r="J141" s="20"/>
      <c r="K141" s="20"/>
      <c r="L141" s="119">
        <f>+Mensual_Limpia!L335+Mensual_Limpia!L433+Mensual_Limpia!L529</f>
        <v>2385</v>
      </c>
      <c r="M141" s="108"/>
      <c r="N141" s="20"/>
      <c r="O141" s="20">
        <f>+Mensual_Limpia!O529</f>
        <v>4000</v>
      </c>
      <c r="P141" s="20"/>
      <c r="Q141" s="20"/>
      <c r="R141" s="20">
        <f>+Mensual_Limpia!R529</f>
        <v>5655</v>
      </c>
      <c r="S141" s="20"/>
      <c r="T141" s="152">
        <f t="shared" si="31"/>
        <v>0.47125</v>
      </c>
      <c r="U141" s="121">
        <f>+Mensual_Limpia!I335+Mensual_Limpia!I433+Mensual_Limpia!I529</f>
        <v>0</v>
      </c>
      <c r="V141" s="211">
        <f t="shared" si="32"/>
        <v>0</v>
      </c>
      <c r="W141" s="121">
        <f>+Mensual_Limpia!L335+Mensual_Limpia!L433+Mensual_Limpia!L529</f>
        <v>2385</v>
      </c>
      <c r="X141" s="211">
        <f t="shared" si="33"/>
        <v>0</v>
      </c>
      <c r="Y141" s="121">
        <f>+Mensual_Limpia!O529</f>
        <v>4000</v>
      </c>
      <c r="Z141" s="211">
        <f t="shared" si="34"/>
        <v>0</v>
      </c>
      <c r="AA141" s="121">
        <f>+Mensual_Limpia!R529</f>
        <v>5655</v>
      </c>
      <c r="AB141" s="211">
        <f t="shared" si="35"/>
        <v>0</v>
      </c>
      <c r="AC141" s="212">
        <f t="shared" si="36"/>
        <v>0.47125</v>
      </c>
      <c r="AD141" s="212">
        <f t="shared" si="37"/>
        <v>0</v>
      </c>
    </row>
    <row r="142" spans="1:30">
      <c r="A142" s="4"/>
      <c r="B142" s="86" t="s">
        <v>102</v>
      </c>
      <c r="F142" s="84"/>
      <c r="G142" s="119">
        <v>13000</v>
      </c>
      <c r="H142" s="20"/>
      <c r="I142" s="20">
        <f>+Mensual_Limpia!I336+Mensual_Limpia!I434+Mensual_Limpia!I530</f>
        <v>0</v>
      </c>
      <c r="J142" s="20"/>
      <c r="K142" s="20"/>
      <c r="L142" s="119">
        <f>+Mensual_Limpia!L336+Mensual_Limpia!L434+Mensual_Limpia!L530</f>
        <v>0</v>
      </c>
      <c r="M142" s="108"/>
      <c r="N142" s="20"/>
      <c r="O142" s="20">
        <f>+Mensual_Limpia!O530</f>
        <v>0</v>
      </c>
      <c r="P142" s="20"/>
      <c r="Q142" s="20"/>
      <c r="R142" s="20">
        <f>+Mensual_Limpia!R530</f>
        <v>0</v>
      </c>
      <c r="S142" s="20"/>
      <c r="T142" s="152">
        <f t="shared" si="31"/>
        <v>0</v>
      </c>
      <c r="U142" s="121">
        <f>+Mensual_Limpia!I336+Mensual_Limpia!I434+Mensual_Limpia!I530</f>
        <v>0</v>
      </c>
      <c r="V142" s="211">
        <f t="shared" si="32"/>
        <v>0</v>
      </c>
      <c r="W142" s="121">
        <f>+Mensual_Limpia!L336+Mensual_Limpia!L434+Mensual_Limpia!L530</f>
        <v>0</v>
      </c>
      <c r="X142" s="211">
        <f t="shared" si="33"/>
        <v>0</v>
      </c>
      <c r="Y142" s="121">
        <f>+Mensual_Limpia!O530</f>
        <v>0</v>
      </c>
      <c r="Z142" s="211">
        <f t="shared" si="34"/>
        <v>0</v>
      </c>
      <c r="AA142" s="121">
        <f>+Mensual_Limpia!R530</f>
        <v>0</v>
      </c>
      <c r="AB142" s="211">
        <f t="shared" si="35"/>
        <v>0</v>
      </c>
      <c r="AC142" s="212">
        <f t="shared" si="36"/>
        <v>0</v>
      </c>
      <c r="AD142" s="212">
        <f t="shared" si="37"/>
        <v>0</v>
      </c>
    </row>
    <row r="143" spans="1:30">
      <c r="A143" s="4"/>
      <c r="B143" s="86" t="s">
        <v>103</v>
      </c>
      <c r="F143" s="84"/>
      <c r="G143" s="119">
        <v>38377</v>
      </c>
      <c r="H143" s="20"/>
      <c r="I143" s="20">
        <f>+Mensual_Limpia!I337+Mensual_Limpia!I435+Mensual_Limpia!I531</f>
        <v>34135</v>
      </c>
      <c r="J143" s="20"/>
      <c r="K143" s="20"/>
      <c r="L143" s="119">
        <f>+Mensual_Limpia!L337+Mensual_Limpia!L435+Mensual_Limpia!L531</f>
        <v>0</v>
      </c>
      <c r="M143" s="108"/>
      <c r="N143" s="20"/>
      <c r="O143" s="20">
        <f>+Mensual_Limpia!O531</f>
        <v>34135</v>
      </c>
      <c r="P143" s="20"/>
      <c r="Q143" s="20"/>
      <c r="R143" s="20">
        <f>+Mensual_Limpia!R531</f>
        <v>0</v>
      </c>
      <c r="S143" s="20"/>
      <c r="T143" s="152">
        <f t="shared" si="31"/>
        <v>0</v>
      </c>
      <c r="U143" s="121">
        <f>+Mensual_Limpia!I337+Mensual_Limpia!I435+Mensual_Limpia!I531</f>
        <v>34135</v>
      </c>
      <c r="V143" s="211">
        <f t="shared" si="32"/>
        <v>0</v>
      </c>
      <c r="W143" s="121">
        <f>+Mensual_Limpia!L337+Mensual_Limpia!L435+Mensual_Limpia!L531</f>
        <v>0</v>
      </c>
      <c r="X143" s="211">
        <f t="shared" si="33"/>
        <v>0</v>
      </c>
      <c r="Y143" s="121">
        <f>+Mensual_Limpia!O531</f>
        <v>34135</v>
      </c>
      <c r="Z143" s="211">
        <f t="shared" si="34"/>
        <v>0</v>
      </c>
      <c r="AA143" s="121">
        <f>+Mensual_Limpia!R531</f>
        <v>0</v>
      </c>
      <c r="AB143" s="211">
        <f t="shared" si="35"/>
        <v>0</v>
      </c>
      <c r="AC143" s="212">
        <f t="shared" si="36"/>
        <v>0</v>
      </c>
      <c r="AD143" s="212">
        <f t="shared" si="37"/>
        <v>0</v>
      </c>
    </row>
    <row r="144" spans="1:30">
      <c r="A144" s="4"/>
      <c r="B144" s="86" t="s">
        <v>104</v>
      </c>
      <c r="F144" s="84"/>
      <c r="G144" s="119">
        <v>14000</v>
      </c>
      <c r="H144" s="20"/>
      <c r="I144" s="20">
        <f>+Mensual_Limpia!I338+Mensual_Limpia!I436+Mensual_Limpia!I532</f>
        <v>6000</v>
      </c>
      <c r="J144" s="20"/>
      <c r="K144" s="20"/>
      <c r="L144" s="119">
        <f>+Mensual_Limpia!L338+Mensual_Limpia!L436+Mensual_Limpia!L532</f>
        <v>0</v>
      </c>
      <c r="M144" s="108"/>
      <c r="N144" s="20"/>
      <c r="O144" s="20">
        <f>+Mensual_Limpia!O532</f>
        <v>6000</v>
      </c>
      <c r="P144" s="20"/>
      <c r="Q144" s="20"/>
      <c r="R144" s="20">
        <f>+Mensual_Limpia!R532</f>
        <v>0</v>
      </c>
      <c r="S144" s="20"/>
      <c r="T144" s="152">
        <f t="shared" si="31"/>
        <v>0</v>
      </c>
      <c r="U144" s="121">
        <f>+Mensual_Limpia!I338+Mensual_Limpia!I436+Mensual_Limpia!I532</f>
        <v>6000</v>
      </c>
      <c r="V144" s="211">
        <f t="shared" si="32"/>
        <v>0</v>
      </c>
      <c r="W144" s="121">
        <f>+Mensual_Limpia!L338+Mensual_Limpia!L436+Mensual_Limpia!L532</f>
        <v>0</v>
      </c>
      <c r="X144" s="211">
        <f t="shared" si="33"/>
        <v>0</v>
      </c>
      <c r="Y144" s="121">
        <f>+Mensual_Limpia!O532</f>
        <v>6000</v>
      </c>
      <c r="Z144" s="211">
        <f t="shared" si="34"/>
        <v>0</v>
      </c>
      <c r="AA144" s="121">
        <f>+Mensual_Limpia!R532</f>
        <v>0</v>
      </c>
      <c r="AB144" s="211">
        <f t="shared" si="35"/>
        <v>0</v>
      </c>
      <c r="AC144" s="212">
        <f t="shared" si="36"/>
        <v>0</v>
      </c>
      <c r="AD144" s="212">
        <f t="shared" si="37"/>
        <v>0</v>
      </c>
    </row>
    <row r="145" spans="1:30">
      <c r="A145" s="4"/>
      <c r="B145" s="86" t="s">
        <v>105</v>
      </c>
      <c r="F145" s="84"/>
      <c r="G145" s="119">
        <v>1000</v>
      </c>
      <c r="H145" s="20"/>
      <c r="I145" s="20">
        <f>+Mensual_Limpia!I339+Mensual_Limpia!I437+Mensual_Limpia!I533</f>
        <v>41.76</v>
      </c>
      <c r="J145" s="20"/>
      <c r="K145" s="20"/>
      <c r="L145" s="119">
        <f>+Mensual_Limpia!L339+Mensual_Limpia!L437+Mensual_Limpia!L533</f>
        <v>41.76</v>
      </c>
      <c r="M145" s="108"/>
      <c r="N145" s="20"/>
      <c r="O145" s="20">
        <f>+Mensual_Limpia!O533</f>
        <v>325.51999999999992</v>
      </c>
      <c r="P145" s="20"/>
      <c r="Q145" s="20"/>
      <c r="R145" s="20">
        <f>+Mensual_Limpia!R533</f>
        <v>343.3599999999999</v>
      </c>
      <c r="S145" s="20"/>
      <c r="T145" s="152">
        <f t="shared" si="31"/>
        <v>0.34335999999999989</v>
      </c>
      <c r="U145" s="121">
        <f>+Mensual_Limpia!I339+Mensual_Limpia!I437+Mensual_Limpia!I533</f>
        <v>41.76</v>
      </c>
      <c r="V145" s="211">
        <f t="shared" si="32"/>
        <v>0</v>
      </c>
      <c r="W145" s="121">
        <f>+Mensual_Limpia!L339+Mensual_Limpia!L437+Mensual_Limpia!L533</f>
        <v>41.76</v>
      </c>
      <c r="X145" s="211">
        <f t="shared" si="33"/>
        <v>0</v>
      </c>
      <c r="Y145" s="121">
        <f>+Mensual_Limpia!O533</f>
        <v>325.51999999999992</v>
      </c>
      <c r="Z145" s="211">
        <f t="shared" si="34"/>
        <v>0</v>
      </c>
      <c r="AA145" s="121">
        <f>+Mensual_Limpia!R533</f>
        <v>343.3599999999999</v>
      </c>
      <c r="AB145" s="211">
        <f t="shared" si="35"/>
        <v>0</v>
      </c>
      <c r="AC145" s="212">
        <f t="shared" si="36"/>
        <v>0.34335999999999989</v>
      </c>
      <c r="AD145" s="212">
        <f t="shared" si="37"/>
        <v>0</v>
      </c>
    </row>
    <row r="146" spans="1:30" ht="15.75" thickBot="1">
      <c r="A146" s="4"/>
      <c r="B146" s="88" t="s">
        <v>106</v>
      </c>
      <c r="C146" s="83"/>
      <c r="D146" s="83"/>
      <c r="E146" s="83"/>
      <c r="F146" s="87"/>
      <c r="G146" s="119">
        <v>10000</v>
      </c>
      <c r="H146" s="20"/>
      <c r="I146" s="20">
        <f>+Mensual_Limpia!I340+Mensual_Limpia!I438+Mensual_Limpia!I534</f>
        <v>2000</v>
      </c>
      <c r="J146" s="20"/>
      <c r="K146" s="20"/>
      <c r="L146" s="124">
        <f>+Mensual_Limpia!L340+Mensual_Limpia!L438+Mensual_Limpia!L534</f>
        <v>0</v>
      </c>
      <c r="M146" s="20"/>
      <c r="N146" s="20"/>
      <c r="O146" s="20">
        <f>+Mensual_Limpia!O534</f>
        <v>6000</v>
      </c>
      <c r="P146" s="20"/>
      <c r="Q146" s="20"/>
      <c r="R146" s="20">
        <f>+Mensual_Limpia!R534</f>
        <v>0</v>
      </c>
      <c r="S146" s="20"/>
      <c r="T146" s="152">
        <f t="shared" si="31"/>
        <v>0</v>
      </c>
      <c r="U146" s="121">
        <f>+Mensual_Limpia!I340+Mensual_Limpia!I438+Mensual_Limpia!I534</f>
        <v>2000</v>
      </c>
      <c r="V146" s="211">
        <f t="shared" si="32"/>
        <v>0</v>
      </c>
      <c r="W146" s="121">
        <f>+Mensual_Limpia!L340+Mensual_Limpia!L438+Mensual_Limpia!L534</f>
        <v>0</v>
      </c>
      <c r="X146" s="211">
        <f t="shared" si="33"/>
        <v>0</v>
      </c>
      <c r="Y146" s="121">
        <f>+Mensual_Limpia!O534</f>
        <v>6000</v>
      </c>
      <c r="Z146" s="211">
        <f t="shared" si="34"/>
        <v>0</v>
      </c>
      <c r="AA146" s="121">
        <f>+Mensual_Limpia!R534</f>
        <v>0</v>
      </c>
      <c r="AB146" s="211">
        <f t="shared" si="35"/>
        <v>0</v>
      </c>
      <c r="AC146" s="212">
        <f t="shared" si="36"/>
        <v>0</v>
      </c>
      <c r="AD146" s="212">
        <f t="shared" si="37"/>
        <v>0</v>
      </c>
    </row>
    <row r="147" spans="1:30" ht="15.75" thickBot="1">
      <c r="A147" s="18"/>
      <c r="B147" s="285" t="s">
        <v>51</v>
      </c>
      <c r="C147" s="286"/>
      <c r="D147" s="286"/>
      <c r="E147" s="286"/>
      <c r="F147" s="286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144"/>
      <c r="T147" s="158"/>
      <c r="U147" s="210"/>
      <c r="V147" s="210"/>
      <c r="W147" s="210"/>
      <c r="X147" s="210"/>
      <c r="Y147" s="210"/>
      <c r="Z147" s="210"/>
      <c r="AA147" s="210"/>
      <c r="AB147" s="31"/>
      <c r="AC147" s="210"/>
      <c r="AD147" s="210"/>
    </row>
    <row r="148" spans="1:30">
      <c r="A148" s="18"/>
      <c r="B148" s="289"/>
      <c r="C148" s="290"/>
      <c r="D148" s="290"/>
      <c r="E148" s="290"/>
      <c r="F148" s="291"/>
      <c r="G148" s="94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152"/>
      <c r="U148" s="210"/>
      <c r="V148" s="210"/>
      <c r="W148" s="210"/>
      <c r="X148" s="210"/>
      <c r="Y148" s="210"/>
      <c r="Z148" s="210"/>
      <c r="AA148" s="210"/>
      <c r="AB148" s="210"/>
      <c r="AC148" s="210"/>
      <c r="AD148" s="210"/>
    </row>
    <row r="149" spans="1:30" ht="15.75" thickBot="1">
      <c r="A149" s="18"/>
      <c r="B149" s="289"/>
      <c r="C149" s="290"/>
      <c r="D149" s="290"/>
      <c r="E149" s="290"/>
      <c r="F149" s="291"/>
      <c r="G149" s="94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152"/>
      <c r="U149" s="210"/>
      <c r="V149" s="210"/>
      <c r="W149" s="210"/>
      <c r="X149" s="210"/>
      <c r="Y149" s="210"/>
      <c r="Z149" s="210"/>
      <c r="AA149" s="210"/>
      <c r="AB149" s="210"/>
      <c r="AC149" s="210"/>
      <c r="AD149" s="210"/>
    </row>
    <row r="150" spans="1:30" ht="15.75" thickBot="1">
      <c r="A150" s="18"/>
      <c r="B150" s="133" t="s">
        <v>89</v>
      </c>
      <c r="C150" s="132"/>
      <c r="D150" s="132"/>
      <c r="E150" s="132"/>
      <c r="F150" s="132"/>
      <c r="G150" s="161">
        <f>SUM(G151:G153)</f>
        <v>287129</v>
      </c>
      <c r="H150" s="162"/>
      <c r="I150" s="163">
        <f>SUM(I151:I153)</f>
        <v>90819.53</v>
      </c>
      <c r="J150" s="164"/>
      <c r="K150" s="164"/>
      <c r="L150" s="163">
        <f>SUM(L151:L153)</f>
        <v>47394.880000000005</v>
      </c>
      <c r="M150" s="164"/>
      <c r="N150" s="164"/>
      <c r="O150" s="163">
        <f>SUM(O151:O153)</f>
        <v>149118.53</v>
      </c>
      <c r="P150" s="164"/>
      <c r="Q150" s="164"/>
      <c r="R150" s="163">
        <f>SUM(R151:R153)</f>
        <v>103713.84</v>
      </c>
      <c r="S150" s="165"/>
      <c r="T150" s="160"/>
      <c r="U150" s="210"/>
      <c r="V150" s="210"/>
      <c r="W150" s="210"/>
      <c r="X150" s="210"/>
      <c r="Y150" s="210"/>
      <c r="Z150" s="210"/>
      <c r="AA150" s="210"/>
      <c r="AB150" s="210"/>
      <c r="AC150" s="210"/>
      <c r="AD150" s="210"/>
    </row>
    <row r="151" spans="1:30">
      <c r="A151" s="4"/>
      <c r="B151" s="86" t="s">
        <v>90</v>
      </c>
      <c r="F151" s="84"/>
      <c r="G151" s="119">
        <v>233196</v>
      </c>
      <c r="H151" s="20"/>
      <c r="I151" s="20">
        <f>+Mensual_Limpia!I345+Mensual_Limpia!I443+Mensual_Limpia!I539</f>
        <v>58299</v>
      </c>
      <c r="J151" s="20"/>
      <c r="K151" s="20"/>
      <c r="L151" s="115">
        <f>+Mensual_Limpia!L345+Mensual_Limpia!L443+Mensual_Limpia!L539</f>
        <v>47394.880000000005</v>
      </c>
      <c r="M151" s="20"/>
      <c r="N151" s="20"/>
      <c r="O151" s="20">
        <f>+Mensual_Limpia!O539</f>
        <v>116598</v>
      </c>
      <c r="P151" s="20"/>
      <c r="Q151" s="20"/>
      <c r="R151" s="20">
        <f>+Mensual_Limpia!R539</f>
        <v>103713.84</v>
      </c>
      <c r="S151" s="20"/>
      <c r="T151" s="152">
        <f t="shared" ref="T151:T153" si="38">+R151/G151</f>
        <v>0.44474965265270416</v>
      </c>
      <c r="U151" s="121">
        <f>+Mensual_Limpia!I345+Mensual_Limpia!I443+Mensual_Limpia!I539</f>
        <v>58299</v>
      </c>
      <c r="V151" s="211">
        <f t="shared" ref="V151:V153" si="39">+I151-U151</f>
        <v>0</v>
      </c>
      <c r="W151" s="121">
        <f>+Mensual_Limpia!L345+Mensual_Limpia!L443+Mensual_Limpia!L539</f>
        <v>47394.880000000005</v>
      </c>
      <c r="X151" s="211">
        <f t="shared" ref="X151:X153" si="40">+L151-W151</f>
        <v>0</v>
      </c>
      <c r="Y151" s="121">
        <f>+Mensual_Limpia!O539</f>
        <v>116598</v>
      </c>
      <c r="Z151" s="211">
        <f t="shared" ref="Z151:Z153" si="41">+O151-Y151</f>
        <v>0</v>
      </c>
      <c r="AA151" s="121">
        <f>+Mensual_Limpia!R539</f>
        <v>103713.84</v>
      </c>
      <c r="AB151" s="211">
        <f t="shared" ref="AB151:AB153" si="42">+R151-AA151</f>
        <v>0</v>
      </c>
      <c r="AC151" s="212">
        <f t="shared" ref="AC151:AC153" si="43">+AA151/G151</f>
        <v>0.44474965265270416</v>
      </c>
      <c r="AD151" s="212">
        <f t="shared" ref="AD151:AD153" si="44">+T151-AC151</f>
        <v>0</v>
      </c>
    </row>
    <row r="152" spans="1:30">
      <c r="A152" s="4"/>
      <c r="B152" s="86" t="s">
        <v>91</v>
      </c>
      <c r="F152" s="84"/>
      <c r="G152" s="119">
        <v>19433</v>
      </c>
      <c r="H152" s="20"/>
      <c r="I152" s="20">
        <f>+Mensual_Limpia!I346+Mensual_Limpia!I444+Mensual_Limpia!I540</f>
        <v>0</v>
      </c>
      <c r="J152" s="20"/>
      <c r="K152" s="20"/>
      <c r="L152" s="119">
        <f>+Mensual_Limpia!L346+Mensual_Limpia!L444+Mensual_Limpia!L540</f>
        <v>0</v>
      </c>
      <c r="M152" s="108"/>
      <c r="N152" s="20"/>
      <c r="O152" s="20">
        <f>+Mensual_Limpia!O540</f>
        <v>0</v>
      </c>
      <c r="P152" s="20"/>
      <c r="Q152" s="20"/>
      <c r="R152" s="20">
        <f>+Mensual_Limpia!R540</f>
        <v>0</v>
      </c>
      <c r="S152" s="20"/>
      <c r="T152" s="152">
        <f t="shared" si="38"/>
        <v>0</v>
      </c>
      <c r="U152" s="121">
        <f>+Mensual_Limpia!I346+Mensual_Limpia!I444+Mensual_Limpia!I540</f>
        <v>0</v>
      </c>
      <c r="V152" s="211">
        <f t="shared" si="39"/>
        <v>0</v>
      </c>
      <c r="W152" s="121">
        <f>+Mensual_Limpia!L346+Mensual_Limpia!L444+Mensual_Limpia!L540</f>
        <v>0</v>
      </c>
      <c r="X152" s="211">
        <f t="shared" si="40"/>
        <v>0</v>
      </c>
      <c r="Y152" s="121">
        <f>+Mensual_Limpia!O540</f>
        <v>0</v>
      </c>
      <c r="Z152" s="211">
        <f t="shared" si="41"/>
        <v>0</v>
      </c>
      <c r="AA152" s="121">
        <f>+Mensual_Limpia!R540</f>
        <v>0</v>
      </c>
      <c r="AB152" s="211">
        <f t="shared" si="42"/>
        <v>0</v>
      </c>
      <c r="AC152" s="212">
        <f t="shared" si="43"/>
        <v>0</v>
      </c>
      <c r="AD152" s="212">
        <f t="shared" si="44"/>
        <v>0</v>
      </c>
    </row>
    <row r="153" spans="1:30" ht="15.75" thickBot="1">
      <c r="A153" s="18"/>
      <c r="B153" s="86" t="s">
        <v>92</v>
      </c>
      <c r="F153" s="84"/>
      <c r="G153" s="119">
        <v>34500</v>
      </c>
      <c r="H153" s="20"/>
      <c r="I153" s="20">
        <f>+Mensual_Limpia!I347+Mensual_Limpia!I445+Mensual_Limpia!I541</f>
        <v>32520.53</v>
      </c>
      <c r="J153" s="20"/>
      <c r="K153" s="20"/>
      <c r="L153" s="119">
        <f>+Mensual_Limpia!L347+Mensual_Limpia!L445+Mensual_Limpia!L541</f>
        <v>0</v>
      </c>
      <c r="M153" s="108"/>
      <c r="N153" s="20"/>
      <c r="O153" s="20">
        <f>+Mensual_Limpia!O541</f>
        <v>32520.53</v>
      </c>
      <c r="P153" s="20"/>
      <c r="Q153" s="20"/>
      <c r="R153" s="20">
        <f>+Mensual_Limpia!R541</f>
        <v>0</v>
      </c>
      <c r="S153" s="20"/>
      <c r="T153" s="152">
        <f t="shared" si="38"/>
        <v>0</v>
      </c>
      <c r="U153" s="121">
        <f>+Mensual_Limpia!I347+Mensual_Limpia!I445+Mensual_Limpia!I541</f>
        <v>32520.53</v>
      </c>
      <c r="V153" s="211">
        <f t="shared" si="39"/>
        <v>0</v>
      </c>
      <c r="W153" s="121">
        <f>+Mensual_Limpia!L347+Mensual_Limpia!L445+Mensual_Limpia!L541</f>
        <v>0</v>
      </c>
      <c r="X153" s="211">
        <f t="shared" si="40"/>
        <v>0</v>
      </c>
      <c r="Y153" s="121">
        <f>+Mensual_Limpia!O541</f>
        <v>32520.53</v>
      </c>
      <c r="Z153" s="211">
        <f t="shared" si="41"/>
        <v>0</v>
      </c>
      <c r="AA153" s="121">
        <f>+Mensual_Limpia!R541</f>
        <v>0</v>
      </c>
      <c r="AB153" s="211">
        <f t="shared" si="42"/>
        <v>0</v>
      </c>
      <c r="AC153" s="212">
        <f t="shared" si="43"/>
        <v>0</v>
      </c>
      <c r="AD153" s="212">
        <f t="shared" si="44"/>
        <v>0</v>
      </c>
    </row>
    <row r="154" spans="1:30" ht="15.75" thickBot="1">
      <c r="A154" s="18"/>
      <c r="B154" s="292" t="s">
        <v>22</v>
      </c>
      <c r="C154" s="293"/>
      <c r="D154" s="293"/>
      <c r="E154" s="293"/>
      <c r="F154" s="294"/>
      <c r="G154" s="147">
        <f>+G132+G150+G147</f>
        <v>560000</v>
      </c>
      <c r="H154" s="21"/>
      <c r="I154" s="21">
        <f>+I132+I147+I150</f>
        <v>206620</v>
      </c>
      <c r="J154" s="21"/>
      <c r="K154" s="21"/>
      <c r="L154" s="21">
        <f>+L132+L147+L150</f>
        <v>57821.640000000007</v>
      </c>
      <c r="M154" s="21"/>
      <c r="N154" s="21"/>
      <c r="O154" s="21">
        <f>+O132+O147+O150</f>
        <v>310369</v>
      </c>
      <c r="P154" s="21"/>
      <c r="Q154" s="21"/>
      <c r="R154" s="21">
        <f>+R132+R147+R150</f>
        <v>132538.28</v>
      </c>
      <c r="S154" s="22"/>
      <c r="T154" s="153"/>
      <c r="U154" s="25"/>
    </row>
    <row r="155" spans="1:30" ht="15.75" thickBot="1">
      <c r="A155" s="4"/>
      <c r="C155" s="23"/>
    </row>
    <row r="156" spans="1:30" ht="15.75" thickBot="1">
      <c r="A156" s="18"/>
      <c r="B156" s="295" t="s">
        <v>31</v>
      </c>
      <c r="C156" s="296"/>
      <c r="D156" s="296"/>
      <c r="E156" s="296"/>
      <c r="F156" s="296"/>
      <c r="G156" s="296"/>
      <c r="H156" s="296"/>
      <c r="I156" s="296"/>
      <c r="J156" s="296"/>
      <c r="K156" s="296"/>
      <c r="L156" s="296"/>
      <c r="M156" s="296"/>
      <c r="N156" s="296"/>
      <c r="O156" s="296"/>
      <c r="P156" s="296"/>
      <c r="Q156" s="296"/>
      <c r="R156" s="296"/>
      <c r="S156" s="296"/>
      <c r="T156" s="297"/>
    </row>
    <row r="157" spans="1:30" ht="15.75" customHeight="1" thickBot="1">
      <c r="A157" s="18"/>
      <c r="B157" s="298"/>
      <c r="C157" s="299"/>
      <c r="D157" s="301" t="s">
        <v>16</v>
      </c>
      <c r="E157" s="302"/>
      <c r="F157" s="302"/>
      <c r="G157" s="302"/>
      <c r="H157" s="303"/>
      <c r="I157" s="301" t="s">
        <v>128</v>
      </c>
      <c r="J157" s="302"/>
      <c r="K157" s="302"/>
      <c r="L157" s="302"/>
      <c r="M157" s="302"/>
      <c r="N157" s="303"/>
      <c r="O157" s="301" t="s">
        <v>78</v>
      </c>
      <c r="P157" s="302"/>
      <c r="Q157" s="302"/>
      <c r="R157" s="302"/>
      <c r="S157" s="302"/>
      <c r="T157" s="26"/>
    </row>
    <row r="158" spans="1:30" ht="15.75" thickBot="1">
      <c r="B158" s="258"/>
      <c r="C158" s="300"/>
      <c r="D158" s="304" t="s">
        <v>27</v>
      </c>
      <c r="E158" s="305"/>
      <c r="F158" s="305" t="s">
        <v>28</v>
      </c>
      <c r="G158" s="305"/>
      <c r="H158" s="188"/>
      <c r="I158" s="304" t="s">
        <v>27</v>
      </c>
      <c r="J158" s="305"/>
      <c r="K158" s="305" t="s">
        <v>28</v>
      </c>
      <c r="L158" s="305"/>
      <c r="M158" s="306" t="s">
        <v>29</v>
      </c>
      <c r="N158" s="307"/>
      <c r="O158" s="304" t="s">
        <v>27</v>
      </c>
      <c r="P158" s="305"/>
      <c r="Q158" s="305" t="s">
        <v>28</v>
      </c>
      <c r="R158" s="305"/>
      <c r="S158" s="306" t="s">
        <v>29</v>
      </c>
      <c r="T158" s="307"/>
    </row>
    <row r="159" spans="1:30">
      <c r="B159" s="273" t="s">
        <v>33</v>
      </c>
      <c r="C159" s="274"/>
      <c r="D159" s="275"/>
      <c r="E159" s="276"/>
      <c r="F159" s="277">
        <f>+G132</f>
        <v>272871</v>
      </c>
      <c r="G159" s="277"/>
      <c r="H159" s="184"/>
      <c r="I159" s="275"/>
      <c r="J159" s="276"/>
      <c r="K159" s="276">
        <f>+L132</f>
        <v>10426.76</v>
      </c>
      <c r="L159" s="276"/>
      <c r="M159" s="276"/>
      <c r="N159" s="278"/>
      <c r="O159" s="275"/>
      <c r="P159" s="276"/>
      <c r="Q159" s="279">
        <f>+R132</f>
        <v>28824.440000000002</v>
      </c>
      <c r="R159" s="279"/>
      <c r="S159" s="276"/>
      <c r="T159" s="278"/>
    </row>
    <row r="160" spans="1:30" ht="15" customHeight="1" thickBot="1">
      <c r="B160" s="280" t="s">
        <v>34</v>
      </c>
      <c r="C160" s="281"/>
      <c r="D160" s="239"/>
      <c r="E160" s="237"/>
      <c r="F160" s="237">
        <f>+G150</f>
        <v>287129</v>
      </c>
      <c r="G160" s="237"/>
      <c r="H160" s="185"/>
      <c r="I160" s="239"/>
      <c r="J160" s="237"/>
      <c r="K160" s="237">
        <f>+L150</f>
        <v>47394.880000000005</v>
      </c>
      <c r="L160" s="237"/>
      <c r="M160" s="237"/>
      <c r="N160" s="238"/>
      <c r="O160" s="239"/>
      <c r="P160" s="237"/>
      <c r="Q160" s="237">
        <f>+R150</f>
        <v>103713.84</v>
      </c>
      <c r="R160" s="237"/>
      <c r="S160" s="237"/>
      <c r="T160" s="238"/>
    </row>
    <row r="161" spans="1:20" ht="15.75" customHeight="1" thickBot="1">
      <c r="B161" s="27" t="s">
        <v>22</v>
      </c>
      <c r="C161" s="28"/>
      <c r="D161" s="240"/>
      <c r="E161" s="241"/>
      <c r="F161" s="242">
        <f>SUM(F159:G160)</f>
        <v>560000</v>
      </c>
      <c r="G161" s="242"/>
      <c r="H161" s="189"/>
      <c r="I161" s="240"/>
      <c r="J161" s="241"/>
      <c r="K161" s="241">
        <f>SUM(K159:L160)</f>
        <v>57821.640000000007</v>
      </c>
      <c r="L161" s="241"/>
      <c r="M161" s="241"/>
      <c r="N161" s="243"/>
      <c r="O161" s="240"/>
      <c r="P161" s="241"/>
      <c r="Q161" s="242">
        <f>SUM(Q159:R160)</f>
        <v>132538.28</v>
      </c>
      <c r="R161" s="242"/>
      <c r="S161" s="241"/>
      <c r="T161" s="243"/>
    </row>
    <row r="162" spans="1:20">
      <c r="A162" s="18"/>
      <c r="B162" s="58"/>
      <c r="C162" s="58"/>
    </row>
    <row r="163" spans="1:20" ht="15.75" thickBot="1">
      <c r="A163" s="18"/>
      <c r="B163" s="58"/>
      <c r="C163" s="58"/>
      <c r="D163" s="58"/>
      <c r="E163" s="58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18"/>
      <c r="R163" s="18"/>
      <c r="S163" s="18"/>
      <c r="T163" s="18"/>
    </row>
    <row r="164" spans="1:20" ht="16.5" customHeight="1" thickBot="1">
      <c r="A164" s="18"/>
      <c r="B164" s="256" t="s">
        <v>35</v>
      </c>
      <c r="C164" s="257"/>
      <c r="D164" s="257"/>
      <c r="E164" s="258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  <c r="R164" s="252"/>
      <c r="S164" s="252"/>
      <c r="T164" s="252"/>
    </row>
    <row r="165" spans="1:20" ht="28.5" customHeight="1">
      <c r="A165" s="18"/>
      <c r="B165" s="259"/>
      <c r="C165" s="260"/>
      <c r="D165" s="260"/>
      <c r="E165" s="260"/>
      <c r="F165" s="260"/>
      <c r="G165" s="260"/>
      <c r="H165" s="260"/>
      <c r="I165" s="260"/>
      <c r="J165" s="260"/>
      <c r="K165" s="260"/>
      <c r="L165" s="260"/>
      <c r="M165" s="260"/>
      <c r="N165" s="260"/>
      <c r="O165" s="260"/>
      <c r="P165" s="260"/>
      <c r="Q165" s="260"/>
      <c r="R165" s="260"/>
      <c r="S165" s="260"/>
      <c r="T165" s="261"/>
    </row>
    <row r="166" spans="1:20" ht="30.75" customHeight="1">
      <c r="A166" s="18"/>
      <c r="B166" s="262"/>
      <c r="C166" s="263"/>
      <c r="D166" s="263"/>
      <c r="E166" s="263"/>
      <c r="F166" s="263"/>
      <c r="G166" s="263"/>
      <c r="H166" s="263"/>
      <c r="I166" s="263"/>
      <c r="J166" s="263"/>
      <c r="K166" s="263"/>
      <c r="L166" s="263"/>
      <c r="M166" s="263"/>
      <c r="N166" s="263"/>
      <c r="O166" s="263"/>
      <c r="P166" s="263"/>
      <c r="Q166" s="263"/>
      <c r="R166" s="263"/>
      <c r="S166" s="263"/>
      <c r="T166" s="264"/>
    </row>
    <row r="167" spans="1:20">
      <c r="A167" s="18"/>
      <c r="B167" s="262"/>
      <c r="C167" s="263"/>
      <c r="D167" s="263"/>
      <c r="E167" s="263"/>
      <c r="F167" s="263"/>
      <c r="G167" s="263"/>
      <c r="H167" s="263"/>
      <c r="I167" s="263"/>
      <c r="J167" s="263"/>
      <c r="K167" s="263"/>
      <c r="L167" s="263"/>
      <c r="M167" s="263"/>
      <c r="N167" s="263"/>
      <c r="O167" s="263"/>
      <c r="P167" s="263"/>
      <c r="Q167" s="263"/>
      <c r="R167" s="263"/>
      <c r="S167" s="263"/>
      <c r="T167" s="264"/>
    </row>
    <row r="168" spans="1:20">
      <c r="A168" s="18"/>
      <c r="B168" s="262"/>
      <c r="C168" s="263"/>
      <c r="D168" s="263"/>
      <c r="E168" s="263"/>
      <c r="F168" s="263"/>
      <c r="G168" s="263"/>
      <c r="H168" s="263"/>
      <c r="I168" s="263"/>
      <c r="J168" s="263"/>
      <c r="K168" s="263"/>
      <c r="L168" s="263"/>
      <c r="M168" s="263"/>
      <c r="N168" s="263"/>
      <c r="O168" s="263"/>
      <c r="P168" s="263"/>
      <c r="Q168" s="263"/>
      <c r="R168" s="263"/>
      <c r="S168" s="263"/>
      <c r="T168" s="264"/>
    </row>
    <row r="169" spans="1:20" ht="15.75" customHeight="1">
      <c r="A169" s="18"/>
      <c r="B169" s="262"/>
      <c r="C169" s="263"/>
      <c r="D169" s="263"/>
      <c r="E169" s="263"/>
      <c r="F169" s="263"/>
      <c r="G169" s="263"/>
      <c r="H169" s="263"/>
      <c r="I169" s="263"/>
      <c r="J169" s="263"/>
      <c r="K169" s="263"/>
      <c r="L169" s="263"/>
      <c r="M169" s="263"/>
      <c r="N169" s="263"/>
      <c r="O169" s="263"/>
      <c r="P169" s="263"/>
      <c r="Q169" s="263"/>
      <c r="R169" s="263"/>
      <c r="S169" s="263"/>
      <c r="T169" s="264"/>
    </row>
    <row r="170" spans="1:20">
      <c r="A170" s="18"/>
      <c r="B170" s="262"/>
      <c r="C170" s="263"/>
      <c r="D170" s="263"/>
      <c r="E170" s="263"/>
      <c r="F170" s="263"/>
      <c r="G170" s="263"/>
      <c r="H170" s="263"/>
      <c r="I170" s="263"/>
      <c r="J170" s="263"/>
      <c r="K170" s="263"/>
      <c r="L170" s="263"/>
      <c r="M170" s="263"/>
      <c r="N170" s="263"/>
      <c r="O170" s="263"/>
      <c r="P170" s="263"/>
      <c r="Q170" s="263"/>
      <c r="R170" s="263"/>
      <c r="S170" s="263"/>
      <c r="T170" s="264"/>
    </row>
    <row r="171" spans="1:20" ht="15" customHeight="1" thickBot="1">
      <c r="A171" s="18"/>
      <c r="B171" s="265"/>
      <c r="C171" s="266"/>
      <c r="D171" s="266"/>
      <c r="E171" s="266"/>
      <c r="F171" s="266"/>
      <c r="G171" s="266"/>
      <c r="H171" s="266"/>
      <c r="I171" s="266"/>
      <c r="J171" s="266"/>
      <c r="K171" s="266"/>
      <c r="L171" s="266"/>
      <c r="M171" s="266"/>
      <c r="N171" s="266"/>
      <c r="O171" s="266"/>
      <c r="P171" s="266"/>
      <c r="Q171" s="266"/>
      <c r="R171" s="266"/>
      <c r="S171" s="266"/>
      <c r="T171" s="267"/>
    </row>
    <row r="172" spans="1:20" ht="15.75" customHeight="1">
      <c r="A172" s="18"/>
      <c r="B172" s="18"/>
    </row>
    <row r="174" spans="1:20">
      <c r="B174" s="32"/>
      <c r="C174" s="32"/>
      <c r="D174" s="32"/>
      <c r="E174" s="32"/>
      <c r="F174" s="32"/>
      <c r="H174" s="32"/>
      <c r="I174" s="248" t="s">
        <v>36</v>
      </c>
      <c r="J174" s="248"/>
      <c r="K174" s="248"/>
      <c r="L174" s="248"/>
      <c r="M174" s="248"/>
      <c r="N174" s="248"/>
      <c r="Q174" s="248" t="s">
        <v>37</v>
      </c>
      <c r="R174" s="248"/>
      <c r="S174" s="248"/>
      <c r="T174" s="248"/>
    </row>
    <row r="175" spans="1:20">
      <c r="B175" s="268" t="s">
        <v>38</v>
      </c>
      <c r="C175" s="268"/>
      <c r="D175" s="268"/>
      <c r="E175" s="268"/>
      <c r="F175" s="268"/>
      <c r="G175" s="33"/>
      <c r="H175" s="33"/>
      <c r="I175" s="269"/>
      <c r="J175" s="269"/>
      <c r="K175" s="269"/>
      <c r="L175" s="269"/>
      <c r="M175" s="269"/>
      <c r="N175" s="269"/>
      <c r="O175" s="33"/>
      <c r="P175" s="33"/>
      <c r="Q175" s="271" t="s">
        <v>1</v>
      </c>
      <c r="R175" s="271"/>
      <c r="S175" s="271"/>
      <c r="T175" s="271"/>
    </row>
    <row r="176" spans="1:20">
      <c r="B176" s="268"/>
      <c r="C176" s="268"/>
      <c r="D176" s="268"/>
      <c r="E176" s="268"/>
      <c r="F176" s="268"/>
      <c r="G176" s="80"/>
      <c r="H176" s="80"/>
      <c r="I176" s="269"/>
      <c r="J176" s="269"/>
      <c r="K176" s="269"/>
      <c r="L176" s="269"/>
      <c r="M176" s="269"/>
      <c r="N176" s="269"/>
      <c r="O176" s="80"/>
      <c r="P176" s="80"/>
      <c r="Q176" s="271"/>
      <c r="R176" s="271"/>
      <c r="S176" s="271"/>
      <c r="T176" s="271"/>
    </row>
    <row r="177" spans="1:20">
      <c r="A177" s="18"/>
      <c r="B177" s="268"/>
      <c r="C177" s="268"/>
      <c r="D177" s="268"/>
      <c r="E177" s="268"/>
      <c r="F177" s="268"/>
      <c r="G177" s="80"/>
      <c r="H177" s="80"/>
      <c r="I177" s="269"/>
      <c r="J177" s="269"/>
      <c r="K177" s="269"/>
      <c r="L177" s="269"/>
      <c r="M177" s="269"/>
      <c r="N177" s="269"/>
      <c r="O177" s="80"/>
      <c r="P177" s="80"/>
      <c r="Q177" s="271"/>
      <c r="R177" s="271"/>
      <c r="S177" s="271"/>
      <c r="T177" s="271"/>
    </row>
    <row r="178" spans="1:20">
      <c r="A178" s="18"/>
      <c r="B178" s="268"/>
      <c r="C178" s="268"/>
      <c r="D178" s="268"/>
      <c r="E178" s="268"/>
      <c r="F178" s="268"/>
      <c r="G178" s="80"/>
      <c r="H178" s="80"/>
      <c r="I178" s="269"/>
      <c r="J178" s="269"/>
      <c r="K178" s="269"/>
      <c r="L178" s="269"/>
      <c r="M178" s="269"/>
      <c r="N178" s="269"/>
      <c r="O178" s="80"/>
      <c r="P178" s="80"/>
      <c r="Q178" s="271"/>
      <c r="R178" s="271"/>
      <c r="S178" s="271"/>
      <c r="T178" s="271"/>
    </row>
    <row r="179" spans="1:20" ht="15.75" thickBot="1">
      <c r="A179" s="18"/>
      <c r="B179" s="272"/>
      <c r="C179" s="272"/>
      <c r="D179" s="272"/>
      <c r="E179" s="272"/>
      <c r="F179" s="272"/>
      <c r="I179" s="270"/>
      <c r="J179" s="270"/>
      <c r="K179" s="270"/>
      <c r="L179" s="270"/>
      <c r="M179" s="270"/>
      <c r="N179" s="270"/>
      <c r="Q179" s="252"/>
      <c r="R179" s="252"/>
      <c r="S179" s="252"/>
      <c r="T179" s="252"/>
    </row>
    <row r="180" spans="1:20">
      <c r="A180" s="18"/>
      <c r="B180" s="244" t="s">
        <v>66</v>
      </c>
      <c r="C180" s="244"/>
      <c r="D180" s="244"/>
      <c r="E180" s="244"/>
      <c r="F180" s="244"/>
      <c r="I180" s="244" t="s">
        <v>56</v>
      </c>
      <c r="J180" s="244"/>
      <c r="K180" s="244"/>
      <c r="L180" s="244"/>
      <c r="M180" s="244"/>
      <c r="N180" s="244"/>
      <c r="Q180" s="245" t="s">
        <v>84</v>
      </c>
      <c r="R180" s="245"/>
      <c r="S180" s="245"/>
      <c r="T180" s="245"/>
    </row>
    <row r="181" spans="1:20">
      <c r="A181" s="18"/>
      <c r="B181" s="246" t="s">
        <v>57</v>
      </c>
      <c r="C181" s="246"/>
      <c r="D181" s="246"/>
      <c r="E181" s="246"/>
      <c r="F181" s="246"/>
      <c r="I181" s="247" t="s">
        <v>58</v>
      </c>
      <c r="J181" s="247"/>
      <c r="K181" s="247"/>
      <c r="L181" s="247"/>
      <c r="M181" s="247"/>
      <c r="N181" s="247"/>
      <c r="O181" s="81"/>
      <c r="P181" s="81"/>
      <c r="Q181" s="247" t="s">
        <v>59</v>
      </c>
      <c r="R181" s="247"/>
      <c r="S181" s="247"/>
      <c r="T181" s="247"/>
    </row>
    <row r="183" spans="1:20">
      <c r="I183" s="248" t="s">
        <v>40</v>
      </c>
      <c r="J183" s="248"/>
      <c r="K183" s="248"/>
      <c r="L183" s="248"/>
      <c r="M183" s="248"/>
      <c r="N183" s="248"/>
    </row>
    <row r="184" spans="1:20">
      <c r="B184" s="249" t="s">
        <v>120</v>
      </c>
      <c r="C184" s="250"/>
      <c r="D184" s="250"/>
      <c r="E184" s="250"/>
      <c r="F184" s="250"/>
      <c r="G184" s="250"/>
      <c r="I184" s="251" t="s">
        <v>39</v>
      </c>
      <c r="J184" s="251"/>
      <c r="K184" s="251"/>
      <c r="L184" s="251"/>
      <c r="M184" s="251"/>
      <c r="N184" s="251"/>
      <c r="Q184" s="251" t="s">
        <v>41</v>
      </c>
      <c r="R184" s="251"/>
      <c r="S184" s="251"/>
      <c r="T184" s="251"/>
    </row>
    <row r="185" spans="1:20">
      <c r="B185" s="246"/>
      <c r="C185" s="246"/>
      <c r="D185" s="246"/>
      <c r="E185" s="246"/>
      <c r="F185" s="246"/>
      <c r="I185" s="251"/>
      <c r="J185" s="251"/>
      <c r="K185" s="251"/>
      <c r="L185" s="251"/>
      <c r="M185" s="251"/>
      <c r="N185" s="251"/>
      <c r="Q185" s="246"/>
      <c r="R185" s="246"/>
      <c r="S185" s="246"/>
      <c r="T185" s="246"/>
    </row>
    <row r="186" spans="1:20">
      <c r="B186" s="246"/>
      <c r="C186" s="246"/>
      <c r="D186" s="246"/>
      <c r="E186" s="246"/>
      <c r="F186" s="246"/>
      <c r="I186" s="251"/>
      <c r="J186" s="251"/>
      <c r="K186" s="251"/>
      <c r="L186" s="251"/>
      <c r="M186" s="251"/>
      <c r="N186" s="251"/>
      <c r="Q186" s="246"/>
      <c r="R186" s="246"/>
      <c r="S186" s="246"/>
      <c r="T186" s="246"/>
    </row>
    <row r="187" spans="1:20">
      <c r="B187" s="246"/>
      <c r="C187" s="246"/>
      <c r="D187" s="246"/>
      <c r="E187" s="246"/>
      <c r="F187" s="246"/>
      <c r="I187" s="251"/>
      <c r="J187" s="251"/>
      <c r="K187" s="251"/>
      <c r="L187" s="251"/>
      <c r="M187" s="251"/>
      <c r="N187" s="251"/>
      <c r="Q187" s="246"/>
      <c r="R187" s="246"/>
      <c r="S187" s="246"/>
      <c r="T187" s="246"/>
    </row>
    <row r="188" spans="1:20" ht="15.75" thickBot="1">
      <c r="B188" s="252"/>
      <c r="C188" s="252"/>
      <c r="D188" s="252"/>
      <c r="E188" s="252"/>
      <c r="F188" s="252"/>
      <c r="G188" s="34"/>
      <c r="H188" s="34"/>
      <c r="I188" s="253"/>
      <c r="J188" s="253"/>
      <c r="K188" s="253"/>
      <c r="L188" s="253"/>
      <c r="M188" s="253"/>
      <c r="N188" s="253"/>
      <c r="O188" s="34"/>
      <c r="P188" s="34"/>
      <c r="Q188" s="252"/>
      <c r="R188" s="252"/>
      <c r="S188" s="252"/>
      <c r="T188" s="252"/>
    </row>
    <row r="189" spans="1:20">
      <c r="B189" s="244" t="s">
        <v>60</v>
      </c>
      <c r="C189" s="244"/>
      <c r="D189" s="244"/>
      <c r="E189" s="244"/>
      <c r="F189" s="244"/>
      <c r="G189" s="82"/>
      <c r="H189" s="82"/>
      <c r="I189" s="244" t="s">
        <v>61</v>
      </c>
      <c r="J189" s="244"/>
      <c r="K189" s="244"/>
      <c r="L189" s="244"/>
      <c r="M189" s="244"/>
      <c r="N189" s="244"/>
      <c r="O189" s="34"/>
      <c r="P189" s="34"/>
      <c r="Q189" s="244" t="s">
        <v>62</v>
      </c>
      <c r="R189" s="244"/>
      <c r="S189" s="244"/>
      <c r="T189" s="244"/>
    </row>
    <row r="190" spans="1:20" ht="30" customHeight="1">
      <c r="B190" s="254" t="s">
        <v>63</v>
      </c>
      <c r="C190" s="254"/>
      <c r="D190" s="254"/>
      <c r="E190" s="254"/>
      <c r="F190" s="254"/>
      <c r="I190" s="255" t="s">
        <v>64</v>
      </c>
      <c r="J190" s="255"/>
      <c r="K190" s="255"/>
      <c r="L190" s="255"/>
      <c r="M190" s="255"/>
      <c r="N190" s="255"/>
      <c r="Q190" s="255" t="s">
        <v>65</v>
      </c>
      <c r="R190" s="255"/>
      <c r="S190" s="255"/>
      <c r="T190" s="255"/>
    </row>
    <row r="194" spans="2:20">
      <c r="F194" s="1"/>
      <c r="G194" s="1"/>
      <c r="H194" s="1"/>
      <c r="I194" s="1"/>
      <c r="J194" s="1"/>
      <c r="K194" s="1"/>
      <c r="L194" s="1"/>
      <c r="M194" s="1"/>
      <c r="N194" s="1"/>
    </row>
    <row r="195" spans="2:20">
      <c r="F195" s="1"/>
      <c r="G195" s="1"/>
      <c r="H195" s="1"/>
      <c r="I195" s="1"/>
      <c r="J195" s="1"/>
      <c r="K195" s="1"/>
      <c r="L195" s="1"/>
      <c r="M195" s="1"/>
      <c r="N195" s="1"/>
    </row>
    <row r="196" spans="2:20">
      <c r="F196" s="1"/>
      <c r="G196" s="1"/>
      <c r="H196" s="1"/>
      <c r="I196" s="1"/>
      <c r="J196" s="1"/>
      <c r="K196" s="1"/>
      <c r="L196" s="1"/>
      <c r="M196" s="1"/>
      <c r="N196" s="1"/>
    </row>
    <row r="197" spans="2:20">
      <c r="F197" s="1"/>
      <c r="G197" s="1"/>
      <c r="H197" s="1"/>
      <c r="I197" s="1"/>
      <c r="J197" s="1"/>
      <c r="K197" s="1"/>
      <c r="L197" s="1"/>
      <c r="M197" s="1"/>
      <c r="N197" s="1"/>
    </row>
    <row r="198" spans="2:20">
      <c r="F198" s="1"/>
      <c r="G198" s="1"/>
      <c r="H198" s="1"/>
      <c r="I198" s="1"/>
      <c r="J198" s="1"/>
      <c r="K198" s="1"/>
      <c r="L198" s="1"/>
      <c r="M198" s="1"/>
      <c r="N198" s="1"/>
    </row>
    <row r="199" spans="2:20" ht="25.5">
      <c r="B199" s="385" t="s">
        <v>85</v>
      </c>
      <c r="C199" s="385"/>
      <c r="D199" s="385"/>
      <c r="E199" s="385"/>
      <c r="F199" s="385"/>
      <c r="G199" s="385"/>
      <c r="H199" s="385"/>
      <c r="I199" s="385"/>
      <c r="J199" s="385"/>
      <c r="K199" s="385"/>
      <c r="L199" s="385"/>
      <c r="M199" s="385"/>
      <c r="N199" s="385"/>
      <c r="O199" s="385"/>
      <c r="P199" s="385"/>
      <c r="Q199" s="385"/>
      <c r="R199" s="385"/>
      <c r="S199" s="385"/>
      <c r="T199" s="385"/>
    </row>
    <row r="200" spans="2:20" ht="21.75">
      <c r="B200" s="2"/>
      <c r="C200" s="2"/>
      <c r="D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2:20" ht="15.75" thickBo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2:20" ht="15.75" customHeight="1" thickBot="1">
      <c r="B202" s="386" t="s">
        <v>2</v>
      </c>
      <c r="C202" s="387"/>
      <c r="D202" s="387"/>
      <c r="E202" s="387"/>
      <c r="F202" s="388"/>
      <c r="G202" s="389" t="s">
        <v>138</v>
      </c>
      <c r="H202" s="390"/>
      <c r="I202" s="390"/>
      <c r="J202" s="390"/>
      <c r="K202" s="390"/>
      <c r="L202" s="390"/>
      <c r="M202" s="390"/>
      <c r="N202" s="390"/>
      <c r="O202" s="390"/>
      <c r="P202" s="390"/>
      <c r="Q202" s="390"/>
      <c r="R202" s="390"/>
      <c r="S202" s="390"/>
      <c r="T202" s="391"/>
    </row>
    <row r="203" spans="2:20" ht="15.75" thickBot="1">
      <c r="B203" s="392" t="s">
        <v>3</v>
      </c>
      <c r="C203" s="393"/>
      <c r="D203" s="393"/>
      <c r="E203" s="393"/>
      <c r="F203" s="394"/>
      <c r="G203" s="450" t="s">
        <v>67</v>
      </c>
      <c r="H203" s="451"/>
      <c r="I203" s="451"/>
      <c r="J203" s="451"/>
      <c r="K203" s="451"/>
      <c r="L203" s="451"/>
      <c r="M203" s="451"/>
      <c r="N203" s="451"/>
      <c r="O203" s="451"/>
      <c r="P203" s="451"/>
      <c r="Q203" s="451"/>
      <c r="R203" s="451"/>
      <c r="S203" s="451"/>
      <c r="T203" s="452"/>
    </row>
    <row r="204" spans="2:20" ht="15.75" thickBot="1">
      <c r="B204" s="392" t="s">
        <v>4</v>
      </c>
      <c r="C204" s="393"/>
      <c r="D204" s="393"/>
      <c r="E204" s="393"/>
      <c r="F204" s="394"/>
      <c r="G204" s="470" t="s">
        <v>42</v>
      </c>
      <c r="H204" s="471"/>
      <c r="I204" s="471"/>
      <c r="J204" s="471"/>
      <c r="K204" s="471"/>
      <c r="L204" s="471"/>
      <c r="M204" s="471"/>
      <c r="N204" s="471"/>
      <c r="O204" s="471"/>
      <c r="P204" s="471"/>
      <c r="Q204" s="471"/>
      <c r="R204" s="471"/>
      <c r="S204" s="471"/>
      <c r="T204" s="472"/>
    </row>
    <row r="205" spans="2:20" ht="15.75" thickBot="1">
      <c r="B205" s="292" t="s">
        <v>5</v>
      </c>
      <c r="C205" s="357"/>
      <c r="D205" s="357"/>
      <c r="E205" s="357"/>
      <c r="F205" s="358"/>
      <c r="G205" s="396" t="s">
        <v>83</v>
      </c>
      <c r="H205" s="397"/>
      <c r="I205" s="397"/>
      <c r="J205" s="397"/>
      <c r="K205" s="397"/>
      <c r="L205" s="397"/>
      <c r="M205" s="397"/>
      <c r="N205" s="397"/>
      <c r="O205" s="397"/>
      <c r="P205" s="397"/>
      <c r="Q205" s="397"/>
      <c r="R205" s="397"/>
      <c r="S205" s="397"/>
      <c r="T205" s="398"/>
    </row>
    <row r="206" spans="2:20" ht="15.75" thickBot="1">
      <c r="B206" s="399" t="s">
        <v>6</v>
      </c>
      <c r="C206" s="400"/>
      <c r="D206" s="400"/>
      <c r="E206" s="400"/>
      <c r="F206" s="401"/>
      <c r="G206" s="130" t="s">
        <v>7</v>
      </c>
      <c r="H206" s="403"/>
      <c r="I206" s="403"/>
      <c r="J206" s="403"/>
      <c r="K206" s="403"/>
      <c r="L206" s="130" t="s">
        <v>8</v>
      </c>
      <c r="M206" s="403">
        <v>560000</v>
      </c>
      <c r="N206" s="403"/>
      <c r="O206" s="403"/>
      <c r="P206" s="403"/>
      <c r="Q206" s="426" t="s">
        <v>9</v>
      </c>
      <c r="R206" s="463"/>
      <c r="S206" s="403"/>
      <c r="T206" s="404"/>
    </row>
    <row r="207" spans="2:20" ht="15.75" thickBot="1">
      <c r="B207" s="399" t="s">
        <v>10</v>
      </c>
      <c r="C207" s="400"/>
      <c r="D207" s="400"/>
      <c r="E207" s="400"/>
      <c r="F207" s="401"/>
      <c r="G207" s="130" t="s">
        <v>7</v>
      </c>
      <c r="H207" s="403"/>
      <c r="I207" s="403"/>
      <c r="J207" s="403"/>
      <c r="K207" s="403"/>
      <c r="L207" s="130" t="s">
        <v>8</v>
      </c>
      <c r="M207" s="403">
        <v>560000</v>
      </c>
      <c r="N207" s="403"/>
      <c r="O207" s="403"/>
      <c r="P207" s="403"/>
      <c r="Q207" s="426"/>
      <c r="R207" s="323"/>
      <c r="S207" s="323"/>
      <c r="T207" s="463"/>
    </row>
    <row r="208" spans="2:20" ht="15.75" thickBot="1">
      <c r="B208" s="399" t="s">
        <v>11</v>
      </c>
      <c r="C208" s="400"/>
      <c r="D208" s="400"/>
      <c r="E208" s="400"/>
      <c r="F208" s="401"/>
      <c r="G208" s="456" t="s">
        <v>113</v>
      </c>
      <c r="H208" s="457"/>
      <c r="I208" s="457"/>
      <c r="J208" s="457"/>
      <c r="K208" s="457"/>
      <c r="L208" s="457"/>
      <c r="M208" s="457"/>
      <c r="N208" s="457"/>
      <c r="O208" s="457"/>
      <c r="P208" s="457"/>
      <c r="Q208" s="457"/>
      <c r="R208" s="457"/>
      <c r="S208" s="457"/>
      <c r="T208" s="458"/>
    </row>
    <row r="209" spans="2:30" ht="15.75" thickBot="1">
      <c r="B209" s="399" t="s">
        <v>12</v>
      </c>
      <c r="C209" s="400"/>
      <c r="D209" s="400"/>
      <c r="E209" s="400"/>
      <c r="F209" s="401"/>
      <c r="G209" s="478" t="s">
        <v>81</v>
      </c>
      <c r="H209" s="479"/>
      <c r="I209" s="479"/>
      <c r="J209" s="479"/>
      <c r="K209" s="479"/>
      <c r="L209" s="479"/>
      <c r="M209" s="479"/>
      <c r="N209" s="479"/>
      <c r="O209" s="479"/>
      <c r="P209" s="479"/>
      <c r="Q209" s="479"/>
      <c r="R209" s="479"/>
      <c r="S209" s="479"/>
      <c r="T209" s="480"/>
    </row>
    <row r="210" spans="2:30" ht="15.75" thickBot="1">
      <c r="B210" s="362"/>
      <c r="C210" s="362"/>
      <c r="D210" s="362"/>
      <c r="E210" s="362"/>
      <c r="F210" s="362"/>
      <c r="G210" s="362"/>
      <c r="H210" s="362"/>
      <c r="I210" s="362"/>
      <c r="J210" s="362"/>
      <c r="K210" s="362"/>
      <c r="L210" s="362"/>
      <c r="M210" s="362"/>
      <c r="N210" s="362"/>
      <c r="O210" s="362"/>
      <c r="P210" s="362"/>
      <c r="Q210" s="362"/>
      <c r="R210" s="362"/>
      <c r="S210" s="362"/>
      <c r="T210" s="362"/>
    </row>
    <row r="211" spans="2:30" ht="16.5" thickBot="1">
      <c r="B211" s="328" t="s">
        <v>13</v>
      </c>
      <c r="C211" s="329"/>
      <c r="D211" s="330"/>
      <c r="E211" s="329" t="s">
        <v>14</v>
      </c>
      <c r="F211" s="330"/>
      <c r="G211" s="335"/>
      <c r="H211" s="335"/>
      <c r="I211" s="335"/>
      <c r="J211" s="335"/>
      <c r="K211" s="335"/>
      <c r="L211" s="335"/>
      <c r="M211" s="335"/>
      <c r="N211" s="335"/>
      <c r="O211" s="335"/>
      <c r="P211" s="335"/>
      <c r="Q211" s="335"/>
      <c r="R211" s="335"/>
      <c r="S211" s="335"/>
      <c r="T211" s="336"/>
    </row>
    <row r="212" spans="2:30" ht="15" customHeight="1" thickBot="1">
      <c r="B212" s="331"/>
      <c r="C212" s="332"/>
      <c r="D212" s="333"/>
      <c r="E212" s="332"/>
      <c r="F212" s="333"/>
      <c r="G212" s="374" t="s">
        <v>109</v>
      </c>
      <c r="H212" s="301" t="s">
        <v>82</v>
      </c>
      <c r="I212" s="302"/>
      <c r="J212" s="302"/>
      <c r="K212" s="302"/>
      <c r="L212" s="302"/>
      <c r="M212" s="303"/>
      <c r="N212" s="369" t="s">
        <v>78</v>
      </c>
      <c r="O212" s="370"/>
      <c r="P212" s="370"/>
      <c r="Q212" s="370"/>
      <c r="R212" s="370"/>
      <c r="S212" s="370"/>
      <c r="T212" s="371"/>
    </row>
    <row r="213" spans="2:30">
      <c r="B213" s="331"/>
      <c r="C213" s="332"/>
      <c r="D213" s="333"/>
      <c r="E213" s="332"/>
      <c r="F213" s="333"/>
      <c r="G213" s="473"/>
      <c r="H213" s="366" t="s">
        <v>19</v>
      </c>
      <c r="I213" s="372"/>
      <c r="J213" s="372"/>
      <c r="K213" s="366" t="s">
        <v>20</v>
      </c>
      <c r="L213" s="372"/>
      <c r="M213" s="374"/>
      <c r="N213" s="376" t="s">
        <v>19</v>
      </c>
      <c r="O213" s="377"/>
      <c r="P213" s="377"/>
      <c r="Q213" s="366" t="s">
        <v>20</v>
      </c>
      <c r="R213" s="372"/>
      <c r="S213" s="372"/>
      <c r="T213" s="345" t="s">
        <v>21</v>
      </c>
      <c r="U213" s="229" t="s">
        <v>127</v>
      </c>
      <c r="V213" s="230"/>
      <c r="W213" s="229" t="s">
        <v>128</v>
      </c>
      <c r="X213" s="230"/>
      <c r="Y213" s="233" t="s">
        <v>129</v>
      </c>
      <c r="Z213" s="234"/>
      <c r="AA213" s="233" t="s">
        <v>130</v>
      </c>
      <c r="AB213" s="467"/>
      <c r="AC213" s="229" t="s">
        <v>131</v>
      </c>
      <c r="AD213" s="230"/>
    </row>
    <row r="214" spans="2:30" ht="15.75" thickBot="1">
      <c r="B214" s="363"/>
      <c r="C214" s="364"/>
      <c r="D214" s="365"/>
      <c r="E214" s="332"/>
      <c r="F214" s="333"/>
      <c r="G214" s="375"/>
      <c r="H214" s="368"/>
      <c r="I214" s="373"/>
      <c r="J214" s="373"/>
      <c r="K214" s="368"/>
      <c r="L214" s="373"/>
      <c r="M214" s="375"/>
      <c r="N214" s="368"/>
      <c r="O214" s="373"/>
      <c r="P214" s="373"/>
      <c r="Q214" s="368"/>
      <c r="R214" s="373"/>
      <c r="S214" s="373"/>
      <c r="T214" s="346"/>
      <c r="U214" s="231"/>
      <c r="V214" s="232"/>
      <c r="W214" s="231"/>
      <c r="X214" s="232"/>
      <c r="Y214" s="235"/>
      <c r="Z214" s="236"/>
      <c r="AA214" s="235"/>
      <c r="AB214" s="468"/>
      <c r="AC214" s="231"/>
      <c r="AD214" s="232"/>
    </row>
    <row r="215" spans="2:30">
      <c r="B215" s="378" t="s">
        <v>43</v>
      </c>
      <c r="C215" s="379"/>
      <c r="D215" s="380"/>
      <c r="E215" s="381"/>
      <c r="F215" s="382"/>
      <c r="G215" s="140"/>
      <c r="H215" s="381"/>
      <c r="I215" s="383"/>
      <c r="J215" s="383"/>
      <c r="K215" s="383"/>
      <c r="L215" s="383"/>
      <c r="M215" s="383"/>
      <c r="N215" s="384"/>
      <c r="O215" s="383"/>
      <c r="P215" s="383"/>
      <c r="Q215" s="383"/>
      <c r="R215" s="383"/>
      <c r="S215" s="383"/>
      <c r="T215" s="150"/>
      <c r="U215" s="205"/>
      <c r="V215" s="210"/>
      <c r="W215" s="210"/>
      <c r="X215" s="210"/>
      <c r="Y215" s="210"/>
      <c r="Z215" s="210"/>
      <c r="AA215" s="210"/>
      <c r="AB215" s="210"/>
      <c r="AC215" s="210"/>
      <c r="AD215" s="210"/>
    </row>
    <row r="216" spans="2:30">
      <c r="B216" s="319" t="s">
        <v>44</v>
      </c>
      <c r="C216" s="320"/>
      <c r="D216" s="321"/>
      <c r="E216" s="311" t="s">
        <v>47</v>
      </c>
      <c r="F216" s="322"/>
      <c r="G216" s="141">
        <v>948</v>
      </c>
      <c r="H216" s="313">
        <f>+Mensual_Limpia!H606+Mensual_Limpia!H702+Mensual_Limpia!H805</f>
        <v>400</v>
      </c>
      <c r="I216" s="318"/>
      <c r="J216" s="347"/>
      <c r="K216" s="532">
        <v>400</v>
      </c>
      <c r="L216" s="349"/>
      <c r="M216" s="533"/>
      <c r="N216" s="317">
        <f>+H216+N120</f>
        <v>918</v>
      </c>
      <c r="O216" s="318"/>
      <c r="P216" s="318"/>
      <c r="Q216" s="318">
        <f>+Mensual_Limpia!Q805</f>
        <v>918</v>
      </c>
      <c r="R216" s="318"/>
      <c r="S216" s="318"/>
      <c r="T216" s="151">
        <f>+Q216/G216</f>
        <v>0.96835443037974689</v>
      </c>
      <c r="U216" s="205">
        <f>+Mensual_Limpia!H606+Mensual_Limpia!H702+Mensual_Limpia!H805</f>
        <v>400</v>
      </c>
      <c r="V216" s="205">
        <f>+H216-U216</f>
        <v>0</v>
      </c>
      <c r="W216" s="205">
        <f>+Mensual_Limpia!K606+Mensual_Limpia!K702+Mensual_Limpia!K805</f>
        <v>400</v>
      </c>
      <c r="X216" s="205">
        <f>+W216-K216</f>
        <v>0</v>
      </c>
      <c r="Y216" s="205">
        <f>+Mensual_Limpia!N805</f>
        <v>918</v>
      </c>
      <c r="Z216" s="205">
        <f>+Y216-N216</f>
        <v>0</v>
      </c>
      <c r="AA216" s="205">
        <f>+Mensual_Limpia!Q805</f>
        <v>918</v>
      </c>
      <c r="AB216" s="205">
        <f>+AA216-Q216</f>
        <v>0</v>
      </c>
      <c r="AC216" s="206">
        <f>+AA216/G216</f>
        <v>0.96835443037974689</v>
      </c>
      <c r="AD216" s="207">
        <f>+T216-AC216</f>
        <v>0</v>
      </c>
    </row>
    <row r="217" spans="2:30">
      <c r="B217" s="319" t="s">
        <v>45</v>
      </c>
      <c r="C217" s="320"/>
      <c r="D217" s="321"/>
      <c r="E217" s="311" t="s">
        <v>48</v>
      </c>
      <c r="F217" s="322"/>
      <c r="G217" s="141">
        <v>240</v>
      </c>
      <c r="H217" s="313">
        <f>+Mensual_Limpia!H607+Mensual_Limpia!H703+Mensual_Limpia!H806</f>
        <v>80</v>
      </c>
      <c r="I217" s="318"/>
      <c r="J217" s="347"/>
      <c r="K217" s="532">
        <v>80</v>
      </c>
      <c r="L217" s="349"/>
      <c r="M217" s="533"/>
      <c r="N217" s="317">
        <f t="shared" ref="N217:N218" si="45">+H217+N121</f>
        <v>210</v>
      </c>
      <c r="O217" s="318"/>
      <c r="P217" s="318"/>
      <c r="Q217" s="318">
        <f>+Mensual_Limpia!Q806</f>
        <v>210</v>
      </c>
      <c r="R217" s="318"/>
      <c r="S217" s="318"/>
      <c r="T217" s="151">
        <f t="shared" ref="T217:T220" si="46">+Q217/G217</f>
        <v>0.875</v>
      </c>
      <c r="U217" s="205">
        <f>+Mensual_Limpia!H607+Mensual_Limpia!H703+Mensual_Limpia!H806</f>
        <v>80</v>
      </c>
      <c r="V217" s="205">
        <f t="shared" ref="V217:V218" si="47">+H217-U217</f>
        <v>0</v>
      </c>
      <c r="W217" s="205">
        <f>+Mensual_Limpia!K607+Mensual_Limpia!K703+Mensual_Limpia!K806</f>
        <v>80</v>
      </c>
      <c r="X217" s="205">
        <f t="shared" ref="X217:X218" si="48">+W217-K217</f>
        <v>0</v>
      </c>
      <c r="Y217" s="205">
        <f>+Mensual_Limpia!N806</f>
        <v>210</v>
      </c>
      <c r="Z217" s="205">
        <f t="shared" ref="Z217:Z218" si="49">+Y217-N217</f>
        <v>0</v>
      </c>
      <c r="AA217" s="205">
        <f>+Mensual_Limpia!Q806</f>
        <v>210</v>
      </c>
      <c r="AB217" s="205">
        <f t="shared" ref="AB217:AB218" si="50">+AA217-Q217</f>
        <v>0</v>
      </c>
      <c r="AC217" s="206">
        <f t="shared" ref="AC217:AC218" si="51">+AA217/G217</f>
        <v>0.875</v>
      </c>
      <c r="AD217" s="207">
        <f t="shared" ref="AD217:AD218" si="52">+T217-AC217</f>
        <v>0</v>
      </c>
    </row>
    <row r="218" spans="2:30">
      <c r="B218" s="44" t="s">
        <v>46</v>
      </c>
      <c r="C218" s="42"/>
      <c r="D218" s="43"/>
      <c r="E218" s="350" t="s">
        <v>48</v>
      </c>
      <c r="F218" s="322"/>
      <c r="G218" s="141">
        <v>950</v>
      </c>
      <c r="H218" s="313">
        <f>+Mensual_Limpia!H608+Mensual_Limpia!H704+Mensual_Limpia!H807</f>
        <v>350</v>
      </c>
      <c r="I218" s="318"/>
      <c r="J218" s="347"/>
      <c r="K218" s="532">
        <v>350</v>
      </c>
      <c r="L218" s="349"/>
      <c r="M218" s="533"/>
      <c r="N218" s="317">
        <f t="shared" si="45"/>
        <v>820</v>
      </c>
      <c r="O218" s="318"/>
      <c r="P218" s="318"/>
      <c r="Q218" s="318">
        <f>+Mensual_Limpia!Q807</f>
        <v>750</v>
      </c>
      <c r="R218" s="318"/>
      <c r="S218" s="318"/>
      <c r="T218" s="151">
        <f t="shared" si="46"/>
        <v>0.78947368421052633</v>
      </c>
      <c r="U218" s="205">
        <f>+Mensual_Limpia!H608+Mensual_Limpia!H704+Mensual_Limpia!H807</f>
        <v>350</v>
      </c>
      <c r="V218" s="205">
        <f t="shared" si="47"/>
        <v>0</v>
      </c>
      <c r="W218" s="205">
        <f>+Mensual_Limpia!K608+Mensual_Limpia!K704+Mensual_Limpia!K807</f>
        <v>350</v>
      </c>
      <c r="X218" s="205">
        <f t="shared" si="48"/>
        <v>0</v>
      </c>
      <c r="Y218" s="205">
        <f>+Mensual_Limpia!N807</f>
        <v>820</v>
      </c>
      <c r="Z218" s="205">
        <f t="shared" si="49"/>
        <v>0</v>
      </c>
      <c r="AA218" s="205">
        <f>+Mensual_Limpia!Q807</f>
        <v>750</v>
      </c>
      <c r="AB218" s="205">
        <f t="shared" si="50"/>
        <v>0</v>
      </c>
      <c r="AC218" s="206">
        <f t="shared" si="51"/>
        <v>0.78947368421052633</v>
      </c>
      <c r="AD218" s="207">
        <f t="shared" si="52"/>
        <v>0</v>
      </c>
    </row>
    <row r="219" spans="2:30">
      <c r="B219" s="308" t="s">
        <v>51</v>
      </c>
      <c r="C219" s="309"/>
      <c r="D219" s="310"/>
      <c r="E219" s="311"/>
      <c r="F219" s="312"/>
      <c r="G219" s="141"/>
      <c r="H219" s="313"/>
      <c r="I219" s="318"/>
      <c r="J219" s="347"/>
      <c r="K219" s="532"/>
      <c r="L219" s="349"/>
      <c r="M219" s="533"/>
      <c r="N219" s="317"/>
      <c r="O219" s="313"/>
      <c r="P219" s="534"/>
      <c r="Q219" s="318"/>
      <c r="R219" s="313"/>
      <c r="S219" s="534"/>
      <c r="T219" s="151"/>
      <c r="U219" s="210"/>
      <c r="V219" s="210"/>
      <c r="W219" s="210"/>
      <c r="X219" s="210"/>
      <c r="Y219" s="210"/>
      <c r="Z219" s="210"/>
      <c r="AA219" s="210"/>
      <c r="AB219" s="210"/>
      <c r="AC219" s="210"/>
      <c r="AD219" s="210"/>
    </row>
    <row r="220" spans="2:30" ht="15.75" thickBot="1">
      <c r="B220" s="319" t="s">
        <v>52</v>
      </c>
      <c r="C220" s="320"/>
      <c r="D220" s="321"/>
      <c r="E220" s="311" t="s">
        <v>53</v>
      </c>
      <c r="F220" s="322"/>
      <c r="G220" s="142">
        <v>48</v>
      </c>
      <c r="H220" s="313">
        <f>+Mensual_Limpia!H610+Mensual_Limpia!H706+Mensual_Limpia!H809</f>
        <v>12</v>
      </c>
      <c r="I220" s="318"/>
      <c r="J220" s="347"/>
      <c r="K220" s="532">
        <v>12</v>
      </c>
      <c r="L220" s="349"/>
      <c r="M220" s="533"/>
      <c r="N220" s="317">
        <f>+Mensual_Limpia!N809</f>
        <v>36</v>
      </c>
      <c r="O220" s="318"/>
      <c r="P220" s="318"/>
      <c r="Q220" s="318">
        <f>+Mensual_Limpia!Q809</f>
        <v>36</v>
      </c>
      <c r="R220" s="318"/>
      <c r="S220" s="318"/>
      <c r="T220" s="151">
        <f t="shared" si="46"/>
        <v>0.75</v>
      </c>
      <c r="U220" s="205">
        <f>+Mensual_Limpia!H610+Mensual_Limpia!H706+Mensual_Limpia!H809</f>
        <v>12</v>
      </c>
      <c r="V220" s="205">
        <f>+H220-U220</f>
        <v>0</v>
      </c>
      <c r="W220" s="205">
        <f>+Mensual_Limpia!K610+Mensual_Limpia!K706+Mensual_Limpia!K809</f>
        <v>12</v>
      </c>
      <c r="X220" s="205">
        <f>+W220-K220</f>
        <v>0</v>
      </c>
      <c r="Y220" s="205">
        <f>+Mensual_Limpia!N809</f>
        <v>36</v>
      </c>
      <c r="Z220" s="205">
        <f>+Y220-N220</f>
        <v>0</v>
      </c>
      <c r="AA220" s="205">
        <f>+Mensual_Limpia!Q809</f>
        <v>36</v>
      </c>
      <c r="AB220" s="205">
        <f>+AA220-Q220</f>
        <v>0</v>
      </c>
      <c r="AC220" s="206">
        <f>+AA220/G220</f>
        <v>0.75</v>
      </c>
      <c r="AD220" s="207">
        <f>+T220-AC220</f>
        <v>0</v>
      </c>
    </row>
    <row r="221" spans="2:30" ht="15.75" thickBot="1">
      <c r="B221" s="426" t="s">
        <v>22</v>
      </c>
      <c r="C221" s="324"/>
      <c r="D221" s="324"/>
      <c r="E221" s="324"/>
      <c r="F221" s="427"/>
      <c r="G221" s="326"/>
      <c r="H221" s="326"/>
      <c r="I221" s="326"/>
      <c r="J221" s="326"/>
      <c r="K221" s="326"/>
      <c r="L221" s="326"/>
      <c r="M221" s="327"/>
      <c r="N221" s="325"/>
      <c r="O221" s="326"/>
      <c r="P221" s="326"/>
      <c r="Q221" s="326"/>
      <c r="R221" s="326"/>
      <c r="S221" s="326"/>
      <c r="T221" s="327"/>
      <c r="U221" s="210"/>
      <c r="V221" s="210"/>
      <c r="W221" s="210"/>
      <c r="X221" s="210"/>
      <c r="Y221" s="210"/>
      <c r="Z221" s="210"/>
      <c r="AA221" s="210"/>
      <c r="AB221" s="210"/>
      <c r="AC221" s="210"/>
      <c r="AD221" s="210"/>
    </row>
    <row r="222" spans="2:30" ht="15.75" thickBot="1">
      <c r="B222" s="5"/>
      <c r="C222" s="6"/>
      <c r="D222" s="7"/>
      <c r="E222" s="8"/>
      <c r="F222" s="9"/>
      <c r="G222" s="11"/>
      <c r="H222" s="12"/>
      <c r="I222" s="12"/>
      <c r="J222" s="13"/>
      <c r="K222" s="12"/>
      <c r="L222" s="13"/>
      <c r="M222" s="12"/>
      <c r="N222" s="12"/>
      <c r="O222" s="12"/>
      <c r="P222" s="12"/>
      <c r="Q222" s="13"/>
      <c r="R222" s="12"/>
      <c r="S222" s="10"/>
      <c r="T222" s="12"/>
      <c r="U222" s="210"/>
      <c r="V222" s="210"/>
      <c r="W222" s="210"/>
      <c r="X222" s="210"/>
      <c r="Y222" s="210"/>
      <c r="Z222" s="210"/>
      <c r="AA222" s="210"/>
      <c r="AB222" s="210"/>
      <c r="AC222" s="210"/>
      <c r="AD222" s="210"/>
    </row>
    <row r="223" spans="2:30" ht="16.5" thickBot="1">
      <c r="B223" s="328" t="s">
        <v>23</v>
      </c>
      <c r="C223" s="329"/>
      <c r="D223" s="329"/>
      <c r="E223" s="329"/>
      <c r="F223" s="330"/>
      <c r="G223" s="335"/>
      <c r="H223" s="335"/>
      <c r="I223" s="335"/>
      <c r="J223" s="335"/>
      <c r="K223" s="335"/>
      <c r="L223" s="335"/>
      <c r="M223" s="335"/>
      <c r="N223" s="335"/>
      <c r="O223" s="335"/>
      <c r="P223" s="335"/>
      <c r="Q223" s="335"/>
      <c r="R223" s="335"/>
      <c r="S223" s="335"/>
      <c r="T223" s="336"/>
      <c r="U223" s="210"/>
      <c r="V223" s="210"/>
      <c r="W223" s="210"/>
      <c r="X223" s="210"/>
      <c r="Y223" s="210"/>
      <c r="Z223" s="210"/>
      <c r="AA223" s="210"/>
      <c r="AB223" s="210"/>
      <c r="AC223" s="210"/>
      <c r="AD223" s="210"/>
    </row>
    <row r="224" spans="2:30" ht="15.75" thickBot="1">
      <c r="B224" s="331"/>
      <c r="C224" s="332"/>
      <c r="D224" s="332"/>
      <c r="E224" s="332"/>
      <c r="F224" s="333"/>
      <c r="G224" s="374" t="s">
        <v>108</v>
      </c>
      <c r="H224" s="332" t="s">
        <v>82</v>
      </c>
      <c r="I224" s="332"/>
      <c r="J224" s="332"/>
      <c r="K224" s="332"/>
      <c r="L224" s="332"/>
      <c r="M224" s="333"/>
      <c r="N224" s="340" t="s">
        <v>78</v>
      </c>
      <c r="O224" s="341"/>
      <c r="P224" s="341"/>
      <c r="Q224" s="341"/>
      <c r="R224" s="341"/>
      <c r="S224" s="341"/>
      <c r="T224" s="342"/>
      <c r="U224" s="210"/>
      <c r="V224" s="210"/>
      <c r="W224" s="210"/>
      <c r="X224" s="210"/>
      <c r="Y224" s="210"/>
      <c r="Z224" s="210"/>
      <c r="AA224" s="210"/>
      <c r="AB224" s="210"/>
      <c r="AC224" s="210"/>
      <c r="AD224" s="210"/>
    </row>
    <row r="225" spans="2:31" ht="15.75" thickBot="1">
      <c r="B225" s="331"/>
      <c r="C225" s="332"/>
      <c r="D225" s="332"/>
      <c r="E225" s="332"/>
      <c r="F225" s="333"/>
      <c r="G225" s="473"/>
      <c r="H225" s="301" t="s">
        <v>19</v>
      </c>
      <c r="I225" s="302"/>
      <c r="J225" s="303"/>
      <c r="K225" s="301" t="s">
        <v>26</v>
      </c>
      <c r="L225" s="302"/>
      <c r="M225" s="303"/>
      <c r="N225" s="301" t="s">
        <v>19</v>
      </c>
      <c r="O225" s="302"/>
      <c r="P225" s="343"/>
      <c r="Q225" s="344" t="s">
        <v>26</v>
      </c>
      <c r="R225" s="302"/>
      <c r="S225" s="303"/>
      <c r="T225" s="345" t="s">
        <v>21</v>
      </c>
      <c r="U225" s="233" t="s">
        <v>132</v>
      </c>
      <c r="V225" s="234"/>
      <c r="W225" s="233" t="s">
        <v>133</v>
      </c>
      <c r="X225" s="234"/>
      <c r="Y225" s="233" t="s">
        <v>134</v>
      </c>
      <c r="Z225" s="234"/>
      <c r="AA225" s="233" t="s">
        <v>135</v>
      </c>
      <c r="AB225" s="234"/>
      <c r="AC225" s="233" t="s">
        <v>131</v>
      </c>
      <c r="AD225" s="234"/>
    </row>
    <row r="226" spans="2:31" ht="15.75" thickBot="1">
      <c r="B226" s="331"/>
      <c r="C226" s="332"/>
      <c r="D226" s="332"/>
      <c r="E226" s="332"/>
      <c r="F226" s="333"/>
      <c r="G226" s="474"/>
      <c r="H226" s="77" t="s">
        <v>27</v>
      </c>
      <c r="I226" s="79" t="s">
        <v>28</v>
      </c>
      <c r="J226" s="79" t="s">
        <v>29</v>
      </c>
      <c r="K226" s="77" t="s">
        <v>27</v>
      </c>
      <c r="L226" s="79" t="s">
        <v>28</v>
      </c>
      <c r="M226" s="78" t="s">
        <v>29</v>
      </c>
      <c r="N226" s="15" t="s">
        <v>27</v>
      </c>
      <c r="O226" s="77" t="s">
        <v>28</v>
      </c>
      <c r="P226" s="16" t="s">
        <v>29</v>
      </c>
      <c r="Q226" s="17" t="s">
        <v>27</v>
      </c>
      <c r="R226" s="76" t="s">
        <v>28</v>
      </c>
      <c r="S226" s="79" t="s">
        <v>29</v>
      </c>
      <c r="T226" s="346"/>
      <c r="U226" s="235"/>
      <c r="V226" s="236"/>
      <c r="W226" s="235"/>
      <c r="X226" s="236"/>
      <c r="Y226" s="235"/>
      <c r="Z226" s="236"/>
      <c r="AA226" s="235"/>
      <c r="AB226" s="236"/>
      <c r="AC226" s="235"/>
      <c r="AD226" s="236"/>
    </row>
    <row r="227" spans="2:31" ht="15.75" thickBot="1">
      <c r="B227" s="459" t="s">
        <v>30</v>
      </c>
      <c r="C227" s="460"/>
      <c r="D227" s="460"/>
      <c r="E227" s="460"/>
      <c r="F227" s="460"/>
      <c r="G227" s="460"/>
      <c r="H227" s="460"/>
      <c r="I227" s="460"/>
      <c r="J227" s="460"/>
      <c r="K227" s="460"/>
      <c r="L227" s="460"/>
      <c r="M227" s="460"/>
      <c r="N227" s="460"/>
      <c r="O227" s="460"/>
      <c r="P227" s="460"/>
      <c r="Q227" s="460"/>
      <c r="R227" s="460"/>
      <c r="S227" s="460"/>
      <c r="T227" s="461"/>
      <c r="U227" s="210"/>
      <c r="V227" s="210"/>
      <c r="W227" s="210"/>
      <c r="X227" s="210"/>
      <c r="Y227" s="210"/>
      <c r="Z227" s="210"/>
      <c r="AA227" s="210"/>
      <c r="AB227" s="210"/>
      <c r="AC227" s="210"/>
      <c r="AD227" s="210"/>
    </row>
    <row r="228" spans="2:31" ht="15.75" thickBot="1">
      <c r="B228" s="285" t="s">
        <v>49</v>
      </c>
      <c r="C228" s="286"/>
      <c r="D228" s="286"/>
      <c r="E228" s="286"/>
      <c r="F228" s="286"/>
      <c r="G228" s="95">
        <f>SUM(G229:G242)</f>
        <v>272871</v>
      </c>
      <c r="H228" s="95"/>
      <c r="I228" s="95">
        <f>SUM(I229:I242)</f>
        <v>71950</v>
      </c>
      <c r="J228" s="95"/>
      <c r="K228" s="95"/>
      <c r="L228" s="95">
        <f>SUM(L229:L242)</f>
        <v>151160.00999999998</v>
      </c>
      <c r="M228" s="95"/>
      <c r="N228" s="95"/>
      <c r="O228" s="95">
        <f>SUM(O229:O242)</f>
        <v>233200.47</v>
      </c>
      <c r="P228" s="148"/>
      <c r="Q228" s="95"/>
      <c r="R228" s="95">
        <f>SUM(R229:R242)</f>
        <v>179984.45</v>
      </c>
      <c r="S228" s="148"/>
      <c r="T228" s="159"/>
      <c r="U228" s="210"/>
      <c r="V228" s="210"/>
      <c r="W228" s="210"/>
      <c r="X228" s="210"/>
      <c r="Y228" s="210"/>
      <c r="Z228" s="210"/>
      <c r="AA228" s="210"/>
      <c r="AB228" s="210"/>
      <c r="AC228" s="210"/>
      <c r="AD228" s="210"/>
    </row>
    <row r="229" spans="2:31">
      <c r="B229" s="86" t="s">
        <v>93</v>
      </c>
      <c r="F229" s="84"/>
      <c r="G229" s="119">
        <v>6000</v>
      </c>
      <c r="H229" s="20"/>
      <c r="I229" s="20">
        <f>+Mensual_Limpia!I619+Mensual_Limpia!I715+Mensual_Limpia!I818</f>
        <v>0</v>
      </c>
      <c r="J229" s="20"/>
      <c r="K229" s="20"/>
      <c r="L229" s="125">
        <f>+Mensual_Limpia!L619+Mensual_Limpia!L715+Mensual_Limpia!L818</f>
        <v>6000</v>
      </c>
      <c r="M229" s="108"/>
      <c r="N229" s="20"/>
      <c r="O229" s="20">
        <f>+Mensual_Limpia!O818</f>
        <v>6000</v>
      </c>
      <c r="P229" s="20"/>
      <c r="Q229" s="20"/>
      <c r="R229" s="20">
        <f>+Mensual_Limpia!R818</f>
        <v>6000</v>
      </c>
      <c r="S229" s="20"/>
      <c r="T229" s="152">
        <f>+R229/G229</f>
        <v>1</v>
      </c>
      <c r="U229" s="121">
        <f>+Mensual_Limpia!I619+Mensual_Limpia!I715+Mensual_Limpia!I818</f>
        <v>0</v>
      </c>
      <c r="V229" s="211">
        <f>+I229-U229</f>
        <v>0</v>
      </c>
      <c r="W229" s="121">
        <f>+Mensual_Limpia!L619+Mensual_Limpia!L715+Mensual_Limpia!L818</f>
        <v>6000</v>
      </c>
      <c r="X229" s="211">
        <f>+L229-W229</f>
        <v>0</v>
      </c>
      <c r="Y229" s="121">
        <f>+Mensual_Limpia!O818</f>
        <v>6000</v>
      </c>
      <c r="Z229" s="211">
        <f>+O229-Y229</f>
        <v>0</v>
      </c>
      <c r="AA229" s="121">
        <f>+Mensual_Limpia!R818</f>
        <v>6000</v>
      </c>
      <c r="AB229" s="211">
        <f t="shared" ref="AB229" si="53">+R229-AA229</f>
        <v>0</v>
      </c>
      <c r="AC229" s="212">
        <f>+AA229/G229</f>
        <v>1</v>
      </c>
      <c r="AD229" s="212">
        <f>+T229-AC229</f>
        <v>0</v>
      </c>
      <c r="AE229" s="121">
        <f>+O229-R229</f>
        <v>0</v>
      </c>
    </row>
    <row r="230" spans="2:31">
      <c r="B230" s="86" t="s">
        <v>94</v>
      </c>
      <c r="F230" s="84"/>
      <c r="G230" s="119">
        <v>30000</v>
      </c>
      <c r="H230" s="20"/>
      <c r="I230" s="20">
        <f>+Mensual_Limpia!I620+Mensual_Limpia!I716+Mensual_Limpia!I819</f>
        <v>0</v>
      </c>
      <c r="J230" s="20"/>
      <c r="K230" s="20"/>
      <c r="L230" s="119">
        <f>+Mensual_Limpia!L620+Mensual_Limpia!L716+Mensual_Limpia!L819</f>
        <v>27771.919999999998</v>
      </c>
      <c r="M230" s="108"/>
      <c r="N230" s="20"/>
      <c r="O230" s="20">
        <f>+Mensual_Limpia!O819</f>
        <v>30000</v>
      </c>
      <c r="P230" s="20"/>
      <c r="Q230" s="20"/>
      <c r="R230" s="20">
        <f>+Mensual_Limpia!R819</f>
        <v>30000</v>
      </c>
      <c r="S230" s="20"/>
      <c r="T230" s="152">
        <f t="shared" ref="T230:T242" si="54">+R230/G230</f>
        <v>1</v>
      </c>
      <c r="U230" s="121">
        <f>+Mensual_Limpia!I620+Mensual_Limpia!I716+Mensual_Limpia!I819</f>
        <v>0</v>
      </c>
      <c r="V230" s="211">
        <f t="shared" ref="V230:V242" si="55">+I230-U230</f>
        <v>0</v>
      </c>
      <c r="W230" s="121">
        <f>+Mensual_Limpia!L620+Mensual_Limpia!L716+Mensual_Limpia!L819</f>
        <v>27771.919999999998</v>
      </c>
      <c r="X230" s="211">
        <f t="shared" ref="X230:X242" si="56">+L230-W230</f>
        <v>0</v>
      </c>
      <c r="Y230" s="121">
        <f>+Mensual_Limpia!O819</f>
        <v>30000</v>
      </c>
      <c r="Z230" s="211">
        <f t="shared" ref="Z230:Z242" si="57">+O230-Y230</f>
        <v>0</v>
      </c>
      <c r="AA230" s="121">
        <f>+Mensual_Limpia!R819</f>
        <v>30000</v>
      </c>
      <c r="AB230" s="211">
        <f t="shared" ref="AB230:AB242" si="58">+R230-AA230</f>
        <v>0</v>
      </c>
      <c r="AC230" s="212">
        <f t="shared" ref="AC230:AC242" si="59">+AA230/G230</f>
        <v>1</v>
      </c>
      <c r="AD230" s="212">
        <f t="shared" ref="AD230:AD242" si="60">+T230-AC230</f>
        <v>0</v>
      </c>
      <c r="AE230" s="121">
        <f t="shared" ref="AE230:AE242" si="61">+O230-R230</f>
        <v>0</v>
      </c>
    </row>
    <row r="231" spans="2:31">
      <c r="B231" s="86" t="s">
        <v>95</v>
      </c>
      <c r="F231" s="84"/>
      <c r="G231" s="119">
        <v>10500</v>
      </c>
      <c r="H231" s="20"/>
      <c r="I231" s="20">
        <f>+Mensual_Limpia!I621+Mensual_Limpia!I717+Mensual_Limpia!I820</f>
        <v>4500</v>
      </c>
      <c r="J231" s="20"/>
      <c r="K231" s="20"/>
      <c r="L231" s="119">
        <f>+Mensual_Limpia!L621+Mensual_Limpia!L717+Mensual_Limpia!L820</f>
        <v>4000</v>
      </c>
      <c r="M231" s="108"/>
      <c r="N231" s="20"/>
      <c r="O231" s="20">
        <f>+Mensual_Limpia!O820</f>
        <v>9000</v>
      </c>
      <c r="P231" s="20"/>
      <c r="Q231" s="20"/>
      <c r="R231" s="20">
        <f>+Mensual_Limpia!R820</f>
        <v>5500</v>
      </c>
      <c r="S231" s="20"/>
      <c r="T231" s="152">
        <f t="shared" si="54"/>
        <v>0.52380952380952384</v>
      </c>
      <c r="U231" s="121">
        <f>+Mensual_Limpia!I621+Mensual_Limpia!I717+Mensual_Limpia!I820</f>
        <v>4500</v>
      </c>
      <c r="V231" s="211">
        <f t="shared" si="55"/>
        <v>0</v>
      </c>
      <c r="W231" s="121">
        <f>+Mensual_Limpia!L621+Mensual_Limpia!L717+Mensual_Limpia!L820</f>
        <v>4000</v>
      </c>
      <c r="X231" s="211">
        <f t="shared" si="56"/>
        <v>0</v>
      </c>
      <c r="Y231" s="121">
        <f>+Mensual_Limpia!O820</f>
        <v>9000</v>
      </c>
      <c r="Z231" s="211">
        <f t="shared" si="57"/>
        <v>0</v>
      </c>
      <c r="AA231" s="121">
        <f>+Mensual_Limpia!R820</f>
        <v>5500</v>
      </c>
      <c r="AB231" s="211">
        <f t="shared" si="58"/>
        <v>0</v>
      </c>
      <c r="AC231" s="212">
        <f t="shared" si="59"/>
        <v>0.52380952380952384</v>
      </c>
      <c r="AD231" s="212">
        <f t="shared" si="60"/>
        <v>0</v>
      </c>
      <c r="AE231" s="121">
        <f t="shared" si="61"/>
        <v>3500</v>
      </c>
    </row>
    <row r="232" spans="2:31">
      <c r="B232" s="86" t="s">
        <v>96</v>
      </c>
      <c r="F232" s="84"/>
      <c r="G232" s="119">
        <v>16000</v>
      </c>
      <c r="H232" s="20"/>
      <c r="I232" s="20">
        <f>+Mensual_Limpia!I622+Mensual_Limpia!I718+Mensual_Limpia!I821</f>
        <v>0</v>
      </c>
      <c r="J232" s="20"/>
      <c r="K232" s="20"/>
      <c r="L232" s="119">
        <f>+Mensual_Limpia!L622+Mensual_Limpia!L718+Mensual_Limpia!L821</f>
        <v>3000</v>
      </c>
      <c r="M232" s="108"/>
      <c r="N232" s="20"/>
      <c r="O232" s="20">
        <f>+Mensual_Limpia!O821</f>
        <v>12000</v>
      </c>
      <c r="P232" s="20"/>
      <c r="Q232" s="20"/>
      <c r="R232" s="20">
        <f>+Mensual_Limpia!R821</f>
        <v>3000</v>
      </c>
      <c r="S232" s="20"/>
      <c r="T232" s="152">
        <f t="shared" si="54"/>
        <v>0.1875</v>
      </c>
      <c r="U232" s="121">
        <f>+Mensual_Limpia!I622+Mensual_Limpia!I718+Mensual_Limpia!I821</f>
        <v>0</v>
      </c>
      <c r="V232" s="211">
        <f t="shared" si="55"/>
        <v>0</v>
      </c>
      <c r="W232" s="121">
        <f>+Mensual_Limpia!L622+Mensual_Limpia!L718+Mensual_Limpia!L821</f>
        <v>3000</v>
      </c>
      <c r="X232" s="211">
        <f t="shared" si="56"/>
        <v>0</v>
      </c>
      <c r="Y232" s="121">
        <f>+Mensual_Limpia!O821</f>
        <v>12000</v>
      </c>
      <c r="Z232" s="211">
        <f t="shared" si="57"/>
        <v>0</v>
      </c>
      <c r="AA232" s="121">
        <f>+Mensual_Limpia!R821</f>
        <v>3000</v>
      </c>
      <c r="AB232" s="211">
        <f t="shared" si="58"/>
        <v>0</v>
      </c>
      <c r="AC232" s="212">
        <f t="shared" si="59"/>
        <v>0.1875</v>
      </c>
      <c r="AD232" s="212">
        <f t="shared" si="60"/>
        <v>0</v>
      </c>
      <c r="AE232" s="121">
        <f t="shared" si="61"/>
        <v>9000</v>
      </c>
    </row>
    <row r="233" spans="2:31">
      <c r="B233" s="86" t="s">
        <v>97</v>
      </c>
      <c r="F233" s="84"/>
      <c r="G233" s="119">
        <v>92994</v>
      </c>
      <c r="H233" s="20"/>
      <c r="I233" s="20">
        <f>+Mensual_Limpia!I623+Mensual_Limpia!I719+Mensual_Limpia!I822</f>
        <v>28823.08</v>
      </c>
      <c r="J233" s="20"/>
      <c r="K233" s="20"/>
      <c r="L233" s="119">
        <f>+Mensual_Limpia!L623+Mensual_Limpia!L719+Mensual_Limpia!L822</f>
        <v>26000</v>
      </c>
      <c r="M233" s="108"/>
      <c r="N233" s="20"/>
      <c r="O233" s="20">
        <f>+Mensual_Limpia!O822</f>
        <v>64113.030000000006</v>
      </c>
      <c r="P233" s="20"/>
      <c r="Q233" s="20"/>
      <c r="R233" s="20">
        <f>+Mensual_Limpia!R822</f>
        <v>45098</v>
      </c>
      <c r="S233" s="20"/>
      <c r="T233" s="152">
        <f t="shared" si="54"/>
        <v>0.48495601866787102</v>
      </c>
      <c r="U233" s="121">
        <f>+Mensual_Limpia!I623+Mensual_Limpia!I719+Mensual_Limpia!I822</f>
        <v>28823.08</v>
      </c>
      <c r="V233" s="211">
        <f t="shared" si="55"/>
        <v>0</v>
      </c>
      <c r="W233" s="121">
        <f>+Mensual_Limpia!L623+Mensual_Limpia!L719+Mensual_Limpia!L822</f>
        <v>26000</v>
      </c>
      <c r="X233" s="211">
        <f t="shared" si="56"/>
        <v>0</v>
      </c>
      <c r="Y233" s="121">
        <f>+Mensual_Limpia!O822</f>
        <v>64113.030000000006</v>
      </c>
      <c r="Z233" s="211">
        <f t="shared" si="57"/>
        <v>0</v>
      </c>
      <c r="AA233" s="121">
        <f>+Mensual_Limpia!R822</f>
        <v>45098</v>
      </c>
      <c r="AB233" s="211">
        <f t="shared" si="58"/>
        <v>0</v>
      </c>
      <c r="AC233" s="212">
        <f t="shared" si="59"/>
        <v>0.48495601866787102</v>
      </c>
      <c r="AD233" s="212">
        <f t="shared" si="60"/>
        <v>0</v>
      </c>
      <c r="AE233" s="121">
        <f t="shared" si="61"/>
        <v>19015.030000000006</v>
      </c>
    </row>
    <row r="234" spans="2:31">
      <c r="B234" s="86" t="s">
        <v>98</v>
      </c>
      <c r="F234" s="84"/>
      <c r="G234" s="119">
        <v>5000</v>
      </c>
      <c r="H234" s="20"/>
      <c r="I234" s="20">
        <f>+Mensual_Limpia!I624+Mensual_Limpia!I720+Mensual_Limpia!I823</f>
        <v>0</v>
      </c>
      <c r="J234" s="20"/>
      <c r="K234" s="20"/>
      <c r="L234" s="119">
        <f>+Mensual_Limpia!L624+Mensual_Limpia!L720+Mensual_Limpia!L823</f>
        <v>3300</v>
      </c>
      <c r="M234" s="108"/>
      <c r="N234" s="20"/>
      <c r="O234" s="20">
        <f>+Mensual_Limpia!O823</f>
        <v>5000</v>
      </c>
      <c r="P234" s="20"/>
      <c r="Q234" s="20"/>
      <c r="R234" s="20">
        <f>+Mensual_Limpia!R823</f>
        <v>3300</v>
      </c>
      <c r="S234" s="20"/>
      <c r="T234" s="152">
        <f t="shared" si="54"/>
        <v>0.66</v>
      </c>
      <c r="U234" s="121">
        <f>+Mensual_Limpia!I624+Mensual_Limpia!I720+Mensual_Limpia!I823</f>
        <v>0</v>
      </c>
      <c r="V234" s="211">
        <f t="shared" si="55"/>
        <v>0</v>
      </c>
      <c r="W234" s="121">
        <f>+Mensual_Limpia!L624+Mensual_Limpia!L720+Mensual_Limpia!L823</f>
        <v>3300</v>
      </c>
      <c r="X234" s="211">
        <f t="shared" si="56"/>
        <v>0</v>
      </c>
      <c r="Y234" s="121">
        <f>+Mensual_Limpia!O823</f>
        <v>5000</v>
      </c>
      <c r="Z234" s="211">
        <f t="shared" si="57"/>
        <v>0</v>
      </c>
      <c r="AA234" s="121">
        <f>+Mensual_Limpia!R823</f>
        <v>3300</v>
      </c>
      <c r="AB234" s="211">
        <f t="shared" si="58"/>
        <v>0</v>
      </c>
      <c r="AC234" s="212">
        <f t="shared" si="59"/>
        <v>0.66</v>
      </c>
      <c r="AD234" s="212">
        <f t="shared" si="60"/>
        <v>0</v>
      </c>
      <c r="AE234" s="121">
        <f t="shared" si="61"/>
        <v>1700</v>
      </c>
    </row>
    <row r="235" spans="2:31">
      <c r="B235" s="86" t="s">
        <v>99</v>
      </c>
      <c r="F235" s="84"/>
      <c r="G235" s="119">
        <v>14000</v>
      </c>
      <c r="H235" s="20"/>
      <c r="I235" s="20">
        <f>+Mensual_Limpia!I625+Mensual_Limpia!I721+Mensual_Limpia!I824</f>
        <v>5242</v>
      </c>
      <c r="J235" s="20"/>
      <c r="K235" s="20"/>
      <c r="L235" s="119">
        <f>+Mensual_Limpia!L625+Mensual_Limpia!L721+Mensual_Limpia!L824</f>
        <v>14000</v>
      </c>
      <c r="M235" s="108"/>
      <c r="N235" s="20"/>
      <c r="O235" s="20">
        <f>+Mensual_Limpia!O824</f>
        <v>13242</v>
      </c>
      <c r="P235" s="20"/>
      <c r="Q235" s="20"/>
      <c r="R235" s="20">
        <f>+Mensual_Limpia!R824</f>
        <v>14000</v>
      </c>
      <c r="S235" s="20"/>
      <c r="T235" s="152">
        <f t="shared" si="54"/>
        <v>1</v>
      </c>
      <c r="U235" s="121">
        <f>+Mensual_Limpia!I625+Mensual_Limpia!I721+Mensual_Limpia!I824</f>
        <v>5242</v>
      </c>
      <c r="V235" s="211">
        <f t="shared" si="55"/>
        <v>0</v>
      </c>
      <c r="W235" s="121">
        <f>+Mensual_Limpia!L625+Mensual_Limpia!L721+Mensual_Limpia!L824</f>
        <v>14000</v>
      </c>
      <c r="X235" s="211">
        <f t="shared" si="56"/>
        <v>0</v>
      </c>
      <c r="Y235" s="121">
        <f>+Mensual_Limpia!O824</f>
        <v>13242</v>
      </c>
      <c r="Z235" s="211">
        <f t="shared" si="57"/>
        <v>0</v>
      </c>
      <c r="AA235" s="121">
        <f>+Mensual_Limpia!R824</f>
        <v>14000</v>
      </c>
      <c r="AB235" s="211">
        <f t="shared" si="58"/>
        <v>0</v>
      </c>
      <c r="AC235" s="212">
        <f t="shared" si="59"/>
        <v>1</v>
      </c>
      <c r="AD235" s="212">
        <f t="shared" si="60"/>
        <v>0</v>
      </c>
      <c r="AE235" s="121">
        <f t="shared" si="61"/>
        <v>-758</v>
      </c>
    </row>
    <row r="236" spans="2:31">
      <c r="B236" s="86" t="s">
        <v>100</v>
      </c>
      <c r="F236" s="84"/>
      <c r="G236" s="119">
        <v>10000</v>
      </c>
      <c r="H236" s="20"/>
      <c r="I236" s="20">
        <f>+Mensual_Limpia!I626+Mensual_Limpia!I722+Mensual_Limpia!I825</f>
        <v>0</v>
      </c>
      <c r="J236" s="20"/>
      <c r="K236" s="20"/>
      <c r="L236" s="119">
        <f>+Mensual_Limpia!L626+Mensual_Limpia!L722+Mensual_Limpia!L825</f>
        <v>0</v>
      </c>
      <c r="M236" s="108"/>
      <c r="N236" s="20"/>
      <c r="O236" s="20">
        <f>+Mensual_Limpia!O825</f>
        <v>10000</v>
      </c>
      <c r="P236" s="20"/>
      <c r="Q236" s="20"/>
      <c r="R236" s="20">
        <f>+Mensual_Limpia!R825</f>
        <v>0</v>
      </c>
      <c r="S236" s="20"/>
      <c r="T236" s="152">
        <f t="shared" si="54"/>
        <v>0</v>
      </c>
      <c r="U236" s="121">
        <f>+Mensual_Limpia!I626+Mensual_Limpia!I722+Mensual_Limpia!I825</f>
        <v>0</v>
      </c>
      <c r="V236" s="211">
        <f t="shared" si="55"/>
        <v>0</v>
      </c>
      <c r="W236" s="121">
        <f>+Mensual_Limpia!L626+Mensual_Limpia!L722+Mensual_Limpia!L825</f>
        <v>0</v>
      </c>
      <c r="X236" s="211">
        <f t="shared" si="56"/>
        <v>0</v>
      </c>
      <c r="Y236" s="121">
        <f>+Mensual_Limpia!O825</f>
        <v>10000</v>
      </c>
      <c r="Z236" s="211">
        <f t="shared" si="57"/>
        <v>0</v>
      </c>
      <c r="AA236" s="121">
        <f>+Mensual_Limpia!R825</f>
        <v>0</v>
      </c>
      <c r="AB236" s="211">
        <f t="shared" si="58"/>
        <v>0</v>
      </c>
      <c r="AC236" s="212">
        <f t="shared" si="59"/>
        <v>0</v>
      </c>
      <c r="AD236" s="212">
        <f t="shared" si="60"/>
        <v>0</v>
      </c>
      <c r="AE236" s="121">
        <f t="shared" si="61"/>
        <v>10000</v>
      </c>
    </row>
    <row r="237" spans="2:31">
      <c r="B237" s="86" t="s">
        <v>101</v>
      </c>
      <c r="F237" s="84"/>
      <c r="G237" s="119">
        <v>12000</v>
      </c>
      <c r="H237" s="20"/>
      <c r="I237" s="20">
        <f>+Mensual_Limpia!I627+Mensual_Limpia!I723+Mensual_Limpia!I826</f>
        <v>4000</v>
      </c>
      <c r="J237" s="20"/>
      <c r="K237" s="20"/>
      <c r="L237" s="119">
        <f>+Mensual_Limpia!L627+Mensual_Limpia!L723+Mensual_Limpia!L826</f>
        <v>5551.01</v>
      </c>
      <c r="M237" s="108"/>
      <c r="N237" s="20"/>
      <c r="O237" s="20">
        <f>+Mensual_Limpia!O826</f>
        <v>8000</v>
      </c>
      <c r="P237" s="20"/>
      <c r="Q237" s="20"/>
      <c r="R237" s="20">
        <f>+Mensual_Limpia!R826</f>
        <v>11206.01</v>
      </c>
      <c r="S237" s="20"/>
      <c r="T237" s="152">
        <f t="shared" si="54"/>
        <v>0.93383416666666663</v>
      </c>
      <c r="U237" s="121">
        <f>+Mensual_Limpia!I627+Mensual_Limpia!I723+Mensual_Limpia!I826</f>
        <v>4000</v>
      </c>
      <c r="V237" s="211">
        <f t="shared" si="55"/>
        <v>0</v>
      </c>
      <c r="W237" s="121">
        <f>+Mensual_Limpia!L627+Mensual_Limpia!L723+Mensual_Limpia!L826</f>
        <v>5551.01</v>
      </c>
      <c r="X237" s="211">
        <f t="shared" si="56"/>
        <v>0</v>
      </c>
      <c r="Y237" s="121">
        <f>+Mensual_Limpia!O826</f>
        <v>8000</v>
      </c>
      <c r="Z237" s="211">
        <f t="shared" si="57"/>
        <v>0</v>
      </c>
      <c r="AA237" s="121">
        <f>+Mensual_Limpia!R826</f>
        <v>11206.01</v>
      </c>
      <c r="AB237" s="211">
        <f t="shared" si="58"/>
        <v>0</v>
      </c>
      <c r="AC237" s="212">
        <f t="shared" si="59"/>
        <v>0.93383416666666663</v>
      </c>
      <c r="AD237" s="212">
        <f t="shared" si="60"/>
        <v>0</v>
      </c>
      <c r="AE237" s="121">
        <f t="shared" si="61"/>
        <v>-3206.01</v>
      </c>
    </row>
    <row r="238" spans="2:31">
      <c r="B238" s="86" t="s">
        <v>102</v>
      </c>
      <c r="F238" s="84"/>
      <c r="G238" s="119">
        <v>13000</v>
      </c>
      <c r="H238" s="20"/>
      <c r="I238" s="20">
        <f>+Mensual_Limpia!I628+Mensual_Limpia!I724+Mensual_Limpia!I827</f>
        <v>13000</v>
      </c>
      <c r="J238" s="20"/>
      <c r="K238" s="20"/>
      <c r="L238" s="119">
        <f>+Mensual_Limpia!L628+Mensual_Limpia!L724+Mensual_Limpia!L827</f>
        <v>13000</v>
      </c>
      <c r="M238" s="108"/>
      <c r="N238" s="20"/>
      <c r="O238" s="20">
        <f>+Mensual_Limpia!O827</f>
        <v>13000</v>
      </c>
      <c r="P238" s="20"/>
      <c r="Q238" s="20"/>
      <c r="R238" s="20">
        <f>+Mensual_Limpia!R827</f>
        <v>13000</v>
      </c>
      <c r="S238" s="20"/>
      <c r="T238" s="152">
        <f t="shared" si="54"/>
        <v>1</v>
      </c>
      <c r="U238" s="121">
        <f>+Mensual_Limpia!I628+Mensual_Limpia!I724+Mensual_Limpia!I827</f>
        <v>13000</v>
      </c>
      <c r="V238" s="211">
        <f t="shared" si="55"/>
        <v>0</v>
      </c>
      <c r="W238" s="121">
        <f>+Mensual_Limpia!L628+Mensual_Limpia!L724+Mensual_Limpia!L827</f>
        <v>13000</v>
      </c>
      <c r="X238" s="211">
        <f t="shared" si="56"/>
        <v>0</v>
      </c>
      <c r="Y238" s="121">
        <f>+Mensual_Limpia!O827</f>
        <v>13000</v>
      </c>
      <c r="Z238" s="211">
        <f t="shared" si="57"/>
        <v>0</v>
      </c>
      <c r="AA238" s="121">
        <f>+Mensual_Limpia!R827</f>
        <v>13000</v>
      </c>
      <c r="AB238" s="211">
        <f t="shared" si="58"/>
        <v>0</v>
      </c>
      <c r="AC238" s="212">
        <f t="shared" si="59"/>
        <v>1</v>
      </c>
      <c r="AD238" s="212">
        <f t="shared" si="60"/>
        <v>0</v>
      </c>
      <c r="AE238" s="121">
        <f t="shared" si="61"/>
        <v>0</v>
      </c>
    </row>
    <row r="239" spans="2:31">
      <c r="B239" s="86" t="s">
        <v>103</v>
      </c>
      <c r="F239" s="84"/>
      <c r="G239" s="119">
        <v>38377</v>
      </c>
      <c r="H239" s="20"/>
      <c r="I239" s="20">
        <f>+Mensual_Limpia!I629+Mensual_Limpia!I725+Mensual_Limpia!I828</f>
        <v>4242</v>
      </c>
      <c r="J239" s="20"/>
      <c r="K239" s="20"/>
      <c r="L239" s="119">
        <f>+Mensual_Limpia!L629+Mensual_Limpia!L725+Mensual_Limpia!L828</f>
        <v>38377</v>
      </c>
      <c r="M239" s="108"/>
      <c r="N239" s="20"/>
      <c r="O239" s="20">
        <f>+Mensual_Limpia!O828</f>
        <v>38377</v>
      </c>
      <c r="P239" s="20"/>
      <c r="Q239" s="20"/>
      <c r="R239" s="20">
        <f>+Mensual_Limpia!R828</f>
        <v>38377</v>
      </c>
      <c r="S239" s="20"/>
      <c r="T239" s="152">
        <f t="shared" si="54"/>
        <v>1</v>
      </c>
      <c r="U239" s="121">
        <f>+Mensual_Limpia!I629+Mensual_Limpia!I725+Mensual_Limpia!I828</f>
        <v>4242</v>
      </c>
      <c r="V239" s="211">
        <f t="shared" si="55"/>
        <v>0</v>
      </c>
      <c r="W239" s="121">
        <f>+Mensual_Limpia!L629+Mensual_Limpia!L725+Mensual_Limpia!L828</f>
        <v>38377</v>
      </c>
      <c r="X239" s="211">
        <f t="shared" si="56"/>
        <v>0</v>
      </c>
      <c r="Y239" s="121">
        <f>+Mensual_Limpia!O828</f>
        <v>38377</v>
      </c>
      <c r="Z239" s="211">
        <f t="shared" si="57"/>
        <v>0</v>
      </c>
      <c r="AA239" s="121">
        <f>+Mensual_Limpia!R828</f>
        <v>38377</v>
      </c>
      <c r="AB239" s="211">
        <f t="shared" si="58"/>
        <v>0</v>
      </c>
      <c r="AC239" s="212">
        <f t="shared" si="59"/>
        <v>1</v>
      </c>
      <c r="AD239" s="212">
        <f t="shared" si="60"/>
        <v>0</v>
      </c>
      <c r="AE239" s="121">
        <f t="shared" si="61"/>
        <v>0</v>
      </c>
    </row>
    <row r="240" spans="2:31">
      <c r="B240" s="86" t="s">
        <v>104</v>
      </c>
      <c r="F240" s="84"/>
      <c r="G240" s="119">
        <v>14000</v>
      </c>
      <c r="H240" s="20"/>
      <c r="I240" s="20">
        <f>+Mensual_Limpia!I630+Mensual_Limpia!I726+Mensual_Limpia!I829</f>
        <v>8000</v>
      </c>
      <c r="J240" s="20"/>
      <c r="K240" s="20"/>
      <c r="L240" s="119">
        <f>+Mensual_Limpia!L630+Mensual_Limpia!L726+Mensual_Limpia!L829</f>
        <v>6000</v>
      </c>
      <c r="M240" s="108"/>
      <c r="N240" s="20"/>
      <c r="O240" s="20">
        <f>+Mensual_Limpia!O829</f>
        <v>14000</v>
      </c>
      <c r="P240" s="20"/>
      <c r="Q240" s="20"/>
      <c r="R240" s="20">
        <f>+Mensual_Limpia!R829</f>
        <v>6000</v>
      </c>
      <c r="S240" s="20"/>
      <c r="T240" s="152">
        <f t="shared" si="54"/>
        <v>0.42857142857142855</v>
      </c>
      <c r="U240" s="121">
        <f>+Mensual_Limpia!I630+Mensual_Limpia!I726+Mensual_Limpia!I829</f>
        <v>8000</v>
      </c>
      <c r="V240" s="211">
        <f t="shared" si="55"/>
        <v>0</v>
      </c>
      <c r="W240" s="121">
        <f>+Mensual_Limpia!L630+Mensual_Limpia!L726+Mensual_Limpia!L829</f>
        <v>6000</v>
      </c>
      <c r="X240" s="211">
        <f t="shared" si="56"/>
        <v>0</v>
      </c>
      <c r="Y240" s="121">
        <f>+Mensual_Limpia!O829</f>
        <v>14000</v>
      </c>
      <c r="Z240" s="211">
        <f t="shared" si="57"/>
        <v>0</v>
      </c>
      <c r="AA240" s="121">
        <f>+Mensual_Limpia!R829</f>
        <v>6000</v>
      </c>
      <c r="AB240" s="211">
        <f t="shared" si="58"/>
        <v>0</v>
      </c>
      <c r="AC240" s="212">
        <f t="shared" si="59"/>
        <v>0.42857142857142855</v>
      </c>
      <c r="AD240" s="212">
        <f t="shared" si="60"/>
        <v>0</v>
      </c>
      <c r="AE240" s="121">
        <f t="shared" si="61"/>
        <v>8000</v>
      </c>
    </row>
    <row r="241" spans="1:31">
      <c r="B241" s="86" t="s">
        <v>105</v>
      </c>
      <c r="F241" s="84"/>
      <c r="G241" s="119">
        <v>1000</v>
      </c>
      <c r="H241" s="20"/>
      <c r="I241" s="20">
        <f>+Mensual_Limpia!I631+Mensual_Limpia!I727+Mensual_Limpia!I830</f>
        <v>142.91999999999999</v>
      </c>
      <c r="J241" s="20"/>
      <c r="K241" s="20"/>
      <c r="L241" s="119">
        <f>+Mensual_Limpia!L631+Mensual_Limpia!L727+Mensual_Limpia!L830</f>
        <v>160.07999999999998</v>
      </c>
      <c r="M241" s="20"/>
      <c r="N241" s="20"/>
      <c r="O241" s="20">
        <f>+Mensual_Limpia!O830</f>
        <v>468.43999999999994</v>
      </c>
      <c r="P241" s="20"/>
      <c r="Q241" s="20"/>
      <c r="R241" s="20">
        <f>+Mensual_Limpia!R830</f>
        <v>503.43999999999994</v>
      </c>
      <c r="S241" s="20"/>
      <c r="T241" s="152">
        <f t="shared" si="54"/>
        <v>0.50343999999999989</v>
      </c>
      <c r="U241" s="121">
        <f>+Mensual_Limpia!I631+Mensual_Limpia!I727+Mensual_Limpia!I830</f>
        <v>142.91999999999999</v>
      </c>
      <c r="V241" s="211">
        <f t="shared" si="55"/>
        <v>0</v>
      </c>
      <c r="W241" s="121">
        <f>+Mensual_Limpia!L631+Mensual_Limpia!L727+Mensual_Limpia!L830</f>
        <v>160.07999999999998</v>
      </c>
      <c r="X241" s="211">
        <f t="shared" si="56"/>
        <v>0</v>
      </c>
      <c r="Y241" s="121">
        <f>+Mensual_Limpia!O830</f>
        <v>468.43999999999994</v>
      </c>
      <c r="Z241" s="211">
        <f t="shared" si="57"/>
        <v>0</v>
      </c>
      <c r="AA241" s="121">
        <f>+Mensual_Limpia!R830</f>
        <v>503.43999999999994</v>
      </c>
      <c r="AB241" s="211">
        <f t="shared" si="58"/>
        <v>0</v>
      </c>
      <c r="AC241" s="212">
        <f t="shared" si="59"/>
        <v>0.50343999999999989</v>
      </c>
      <c r="AD241" s="212">
        <f t="shared" si="60"/>
        <v>0</v>
      </c>
      <c r="AE241" s="121">
        <f t="shared" si="61"/>
        <v>-35</v>
      </c>
    </row>
    <row r="242" spans="1:31" ht="15.75" thickBot="1">
      <c r="B242" s="88" t="s">
        <v>106</v>
      </c>
      <c r="C242" s="83"/>
      <c r="D242" s="83"/>
      <c r="E242" s="83"/>
      <c r="F242" s="87"/>
      <c r="G242" s="119">
        <v>10000</v>
      </c>
      <c r="H242" s="20"/>
      <c r="I242" s="20">
        <f>+Mensual_Limpia!I632+Mensual_Limpia!I728+Mensual_Limpia!I831</f>
        <v>4000</v>
      </c>
      <c r="J242" s="20"/>
      <c r="K242" s="20"/>
      <c r="L242" s="119">
        <f>+Mensual_Limpia!L632+Mensual_Limpia!L728+Mensual_Limpia!L831</f>
        <v>4000</v>
      </c>
      <c r="M242" s="108"/>
      <c r="N242" s="20"/>
      <c r="O242" s="20">
        <f>+Mensual_Limpia!O831</f>
        <v>10000</v>
      </c>
      <c r="P242" s="20"/>
      <c r="Q242" s="20"/>
      <c r="R242" s="20">
        <f>+Mensual_Limpia!R831</f>
        <v>4000</v>
      </c>
      <c r="S242" s="20"/>
      <c r="T242" s="152">
        <f t="shared" si="54"/>
        <v>0.4</v>
      </c>
      <c r="U242" s="121">
        <f>+Mensual_Limpia!I632+Mensual_Limpia!I728+Mensual_Limpia!I831</f>
        <v>4000</v>
      </c>
      <c r="V242" s="211">
        <f t="shared" si="55"/>
        <v>0</v>
      </c>
      <c r="W242" s="121">
        <f>+Mensual_Limpia!L632+Mensual_Limpia!L728+Mensual_Limpia!L831</f>
        <v>4000</v>
      </c>
      <c r="X242" s="211">
        <f t="shared" si="56"/>
        <v>0</v>
      </c>
      <c r="Y242" s="121">
        <f>+Mensual_Limpia!O831</f>
        <v>10000</v>
      </c>
      <c r="Z242" s="211">
        <f t="shared" si="57"/>
        <v>0</v>
      </c>
      <c r="AA242" s="121">
        <f>+Mensual_Limpia!R831</f>
        <v>4000</v>
      </c>
      <c r="AB242" s="211">
        <f t="shared" si="58"/>
        <v>0</v>
      </c>
      <c r="AC242" s="212">
        <f t="shared" si="59"/>
        <v>0.4</v>
      </c>
      <c r="AD242" s="212">
        <f t="shared" si="60"/>
        <v>0</v>
      </c>
      <c r="AE242" s="121">
        <f t="shared" si="61"/>
        <v>6000</v>
      </c>
    </row>
    <row r="243" spans="1:31" ht="15.75" thickBot="1">
      <c r="B243" s="285" t="s">
        <v>51</v>
      </c>
      <c r="C243" s="286"/>
      <c r="D243" s="286"/>
      <c r="E243" s="286"/>
      <c r="F243" s="286"/>
      <c r="G243" s="95"/>
      <c r="H243" s="95"/>
      <c r="I243" s="95"/>
      <c r="J243" s="95"/>
      <c r="K243" s="19"/>
      <c r="L243" s="128"/>
      <c r="M243" s="107"/>
      <c r="N243" s="95"/>
      <c r="O243" s="95"/>
      <c r="P243" s="95"/>
      <c r="Q243" s="95"/>
      <c r="R243" s="95"/>
      <c r="S243" s="19"/>
      <c r="T243" s="158"/>
      <c r="U243" s="210"/>
      <c r="V243" s="210"/>
      <c r="W243" s="210"/>
      <c r="X243" s="210"/>
      <c r="Y243" s="210"/>
      <c r="Z243" s="210"/>
      <c r="AA243" s="210"/>
      <c r="AB243" s="31"/>
      <c r="AC243" s="210"/>
      <c r="AD243" s="210"/>
    </row>
    <row r="244" spans="1:31">
      <c r="B244" s="289"/>
      <c r="C244" s="290"/>
      <c r="D244" s="290"/>
      <c r="E244" s="290"/>
      <c r="F244" s="291"/>
      <c r="G244" s="94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152"/>
      <c r="U244" s="210"/>
      <c r="V244" s="210"/>
      <c r="W244" s="210"/>
      <c r="X244" s="210"/>
      <c r="Y244" s="210"/>
      <c r="Z244" s="210"/>
      <c r="AA244" s="210"/>
      <c r="AB244" s="210"/>
      <c r="AC244" s="210"/>
      <c r="AD244" s="210"/>
    </row>
    <row r="245" spans="1:31" ht="15.75" thickBot="1">
      <c r="B245" s="90"/>
      <c r="C245" s="91"/>
      <c r="D245" s="91"/>
      <c r="E245" s="91"/>
      <c r="F245" s="92"/>
      <c r="G245" s="94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152"/>
      <c r="U245" s="210"/>
      <c r="V245" s="210"/>
      <c r="W245" s="210"/>
      <c r="X245" s="210"/>
      <c r="Y245" s="210"/>
      <c r="Z245" s="210"/>
      <c r="AA245" s="210"/>
      <c r="AB245" s="210"/>
      <c r="AC245" s="210"/>
      <c r="AD245" s="210"/>
    </row>
    <row r="246" spans="1:31" ht="15.75" thickBot="1">
      <c r="A246" s="18"/>
      <c r="B246" s="133" t="s">
        <v>89</v>
      </c>
      <c r="C246" s="132"/>
      <c r="D246" s="132"/>
      <c r="E246" s="132"/>
      <c r="F246" s="132"/>
      <c r="G246" s="161">
        <f>SUM(G247:G249)</f>
        <v>287129</v>
      </c>
      <c r="H246" s="162"/>
      <c r="I246" s="163">
        <f>SUM(I247:I249)</f>
        <v>58299</v>
      </c>
      <c r="J246" s="164"/>
      <c r="K246" s="164"/>
      <c r="L246" s="163">
        <f>SUM(L247:L249)</f>
        <v>58669.599999999999</v>
      </c>
      <c r="M246" s="164"/>
      <c r="N246" s="164"/>
      <c r="O246" s="163">
        <f>SUM(O247:O249)</f>
        <v>207417.53</v>
      </c>
      <c r="P246" s="164"/>
      <c r="Q246" s="164"/>
      <c r="R246" s="163">
        <f>SUM(R247:R249)</f>
        <v>162383.43999999997</v>
      </c>
      <c r="S246" s="165"/>
      <c r="T246" s="160"/>
      <c r="U246" s="210"/>
      <c r="V246" s="210"/>
      <c r="W246" s="210"/>
      <c r="X246" s="210"/>
      <c r="Y246" s="210"/>
      <c r="Z246" s="210"/>
      <c r="AA246" s="210"/>
      <c r="AB246" s="210"/>
      <c r="AC246" s="210"/>
      <c r="AD246" s="210"/>
    </row>
    <row r="247" spans="1:31">
      <c r="B247" s="86" t="s">
        <v>90</v>
      </c>
      <c r="F247" s="84"/>
      <c r="G247" s="119">
        <v>233196</v>
      </c>
      <c r="H247" s="20"/>
      <c r="I247" s="20">
        <f>+Mensual_Limpia!I637+Mensual_Limpia!I733+Mensual_Limpia!I836</f>
        <v>58299</v>
      </c>
      <c r="J247" s="20"/>
      <c r="K247" s="20"/>
      <c r="L247" s="115">
        <f>+Mensual_Limpia!L637+Mensual_Limpia!L733+Mensual_Limpia!L836</f>
        <v>58669.599999999999</v>
      </c>
      <c r="M247" s="20"/>
      <c r="N247" s="20"/>
      <c r="O247" s="20">
        <f>+Mensual_Limpia!O836</f>
        <v>174897</v>
      </c>
      <c r="P247" s="20"/>
      <c r="Q247" s="20"/>
      <c r="R247" s="20">
        <f>+Mensual_Limpia!R836</f>
        <v>162383.43999999997</v>
      </c>
      <c r="S247" s="20"/>
      <c r="T247" s="152">
        <f t="shared" ref="T247:T249" si="62">+R247/G247</f>
        <v>0.69633887373711378</v>
      </c>
      <c r="U247" s="121">
        <f>+Mensual_Limpia!I637+Mensual_Limpia!I733+Mensual_Limpia!I836</f>
        <v>58299</v>
      </c>
      <c r="V247" s="211">
        <f t="shared" ref="V247:V249" si="63">+I247-U247</f>
        <v>0</v>
      </c>
      <c r="W247" s="121">
        <f>+Mensual_Limpia!L637+Mensual_Limpia!L733+Mensual_Limpia!L836</f>
        <v>58669.599999999999</v>
      </c>
      <c r="X247" s="211">
        <f t="shared" ref="X247:X249" si="64">+L247-W247</f>
        <v>0</v>
      </c>
      <c r="Y247" s="121">
        <f>+Mensual_Limpia!O836</f>
        <v>174897</v>
      </c>
      <c r="Z247" s="211">
        <f t="shared" ref="Z247:Z249" si="65">+O247-Y247</f>
        <v>0</v>
      </c>
      <c r="AA247" s="121">
        <f>+Mensual_Limpia!R836</f>
        <v>162383.43999999997</v>
      </c>
      <c r="AB247" s="211">
        <f t="shared" ref="AB247:AB249" si="66">+R247-AA247</f>
        <v>0</v>
      </c>
      <c r="AC247" s="212">
        <f t="shared" ref="AC247:AC249" si="67">+AA247/G247</f>
        <v>0.69633887373711378</v>
      </c>
      <c r="AD247" s="212">
        <f t="shared" ref="AD247:AD249" si="68">+T247-AC247</f>
        <v>0</v>
      </c>
      <c r="AE247" s="121">
        <f t="shared" ref="AE247:AE249" si="69">+O247-R247</f>
        <v>12513.560000000027</v>
      </c>
    </row>
    <row r="248" spans="1:31">
      <c r="B248" s="86" t="s">
        <v>91</v>
      </c>
      <c r="F248" s="84"/>
      <c r="G248" s="119">
        <v>19433</v>
      </c>
      <c r="H248" s="20"/>
      <c r="I248" s="20">
        <f>+Mensual_Limpia!I638+Mensual_Limpia!I734+Mensual_Limpia!I837</f>
        <v>0</v>
      </c>
      <c r="J248" s="20"/>
      <c r="K248" s="20"/>
      <c r="L248" s="119">
        <f>+Mensual_Limpia!L638+Mensual_Limpia!L734+Mensual_Limpia!L837</f>
        <v>0</v>
      </c>
      <c r="M248" s="108"/>
      <c r="N248" s="20"/>
      <c r="O248" s="20">
        <f>+Mensual_Limpia!O837</f>
        <v>0</v>
      </c>
      <c r="P248" s="20"/>
      <c r="Q248" s="20"/>
      <c r="R248" s="20">
        <f>+Mensual_Limpia!R837</f>
        <v>0</v>
      </c>
      <c r="S248" s="20"/>
      <c r="T248" s="152">
        <f t="shared" si="62"/>
        <v>0</v>
      </c>
      <c r="U248" s="121">
        <f>+Mensual_Limpia!I638+Mensual_Limpia!I734+Mensual_Limpia!I837</f>
        <v>0</v>
      </c>
      <c r="V248" s="211">
        <f t="shared" si="63"/>
        <v>0</v>
      </c>
      <c r="W248" s="121">
        <f>+Mensual_Limpia!L638+Mensual_Limpia!L734+Mensual_Limpia!L837</f>
        <v>0</v>
      </c>
      <c r="X248" s="211">
        <f t="shared" si="64"/>
        <v>0</v>
      </c>
      <c r="Y248" s="121">
        <f>+Mensual_Limpia!O837</f>
        <v>0</v>
      </c>
      <c r="Z248" s="211">
        <f t="shared" si="65"/>
        <v>0</v>
      </c>
      <c r="AA248" s="121">
        <f>+Mensual_Limpia!R837</f>
        <v>0</v>
      </c>
      <c r="AB248" s="211">
        <f t="shared" si="66"/>
        <v>0</v>
      </c>
      <c r="AC248" s="212">
        <f t="shared" si="67"/>
        <v>0</v>
      </c>
      <c r="AD248" s="212">
        <f t="shared" si="68"/>
        <v>0</v>
      </c>
      <c r="AE248" s="121">
        <f t="shared" si="69"/>
        <v>0</v>
      </c>
    </row>
    <row r="249" spans="1:31" ht="15.75" thickBot="1">
      <c r="A249" s="4"/>
      <c r="B249" s="86" t="s">
        <v>92</v>
      </c>
      <c r="F249" s="84"/>
      <c r="G249" s="119">
        <v>34500</v>
      </c>
      <c r="H249" s="20"/>
      <c r="I249" s="20">
        <f>+Mensual_Limpia!I639+Mensual_Limpia!I735+Mensual_Limpia!I838</f>
        <v>0</v>
      </c>
      <c r="J249" s="20"/>
      <c r="K249" s="20"/>
      <c r="L249" s="119">
        <f>+Mensual_Limpia!L639+Mensual_Limpia!L735+Mensual_Limpia!L838</f>
        <v>0</v>
      </c>
      <c r="M249" s="108"/>
      <c r="N249" s="20"/>
      <c r="O249" s="20">
        <f>+Mensual_Limpia!O838</f>
        <v>32520.53</v>
      </c>
      <c r="P249" s="20"/>
      <c r="Q249" s="20"/>
      <c r="R249" s="20">
        <f>+Mensual_Limpia!R838</f>
        <v>0</v>
      </c>
      <c r="S249" s="20"/>
      <c r="T249" s="152">
        <f t="shared" si="62"/>
        <v>0</v>
      </c>
      <c r="U249" s="121">
        <f>+Mensual_Limpia!I639+Mensual_Limpia!I735+Mensual_Limpia!I838</f>
        <v>0</v>
      </c>
      <c r="V249" s="211">
        <f t="shared" si="63"/>
        <v>0</v>
      </c>
      <c r="W249" s="121">
        <f>+Mensual_Limpia!L639+Mensual_Limpia!L735+Mensual_Limpia!L838</f>
        <v>0</v>
      </c>
      <c r="X249" s="211">
        <f t="shared" si="64"/>
        <v>0</v>
      </c>
      <c r="Y249" s="121">
        <f>+Mensual_Limpia!O838</f>
        <v>32520.53</v>
      </c>
      <c r="Z249" s="211">
        <f t="shared" si="65"/>
        <v>0</v>
      </c>
      <c r="AA249" s="121">
        <f>+Mensual_Limpia!R838</f>
        <v>0</v>
      </c>
      <c r="AB249" s="211">
        <f t="shared" si="66"/>
        <v>0</v>
      </c>
      <c r="AC249" s="212">
        <f t="shared" si="67"/>
        <v>0</v>
      </c>
      <c r="AD249" s="212">
        <f t="shared" si="68"/>
        <v>0</v>
      </c>
      <c r="AE249" s="121">
        <f t="shared" si="69"/>
        <v>32520.53</v>
      </c>
    </row>
    <row r="250" spans="1:31" ht="15.75" thickBot="1">
      <c r="A250" s="18"/>
      <c r="B250" s="292" t="s">
        <v>22</v>
      </c>
      <c r="C250" s="293"/>
      <c r="D250" s="293"/>
      <c r="E250" s="293"/>
      <c r="F250" s="294"/>
      <c r="G250" s="147">
        <f>+G228+G246+G243</f>
        <v>560000</v>
      </c>
      <c r="H250" s="21"/>
      <c r="I250" s="21">
        <f>+I228+I243+I246</f>
        <v>130249</v>
      </c>
      <c r="J250" s="21"/>
      <c r="K250" s="21"/>
      <c r="L250" s="21">
        <f>+L228+L243+L246</f>
        <v>209829.61</v>
      </c>
      <c r="M250" s="21"/>
      <c r="N250" s="21"/>
      <c r="O250" s="21">
        <f>+O228+O243+O246</f>
        <v>440618</v>
      </c>
      <c r="P250" s="21"/>
      <c r="Q250" s="21"/>
      <c r="R250" s="21">
        <f>+R228+R243+R246</f>
        <v>342367.89</v>
      </c>
      <c r="S250" s="22"/>
      <c r="T250" s="153"/>
      <c r="U250" s="25"/>
    </row>
    <row r="251" spans="1:31" ht="15.75" thickBot="1"/>
    <row r="252" spans="1:31" ht="15.75" thickBot="1">
      <c r="A252" s="18"/>
      <c r="B252" s="295" t="s">
        <v>31</v>
      </c>
      <c r="C252" s="296"/>
      <c r="D252" s="296"/>
      <c r="E252" s="296"/>
      <c r="F252" s="296"/>
      <c r="G252" s="296"/>
      <c r="H252" s="296"/>
      <c r="I252" s="296"/>
      <c r="J252" s="296"/>
      <c r="K252" s="296"/>
      <c r="L252" s="296"/>
      <c r="M252" s="296"/>
      <c r="N252" s="296"/>
      <c r="O252" s="296"/>
      <c r="P252" s="296"/>
      <c r="Q252" s="296"/>
      <c r="R252" s="296"/>
      <c r="S252" s="296"/>
      <c r="T252" s="297"/>
    </row>
    <row r="253" spans="1:31" ht="15.75" thickBot="1">
      <c r="A253" s="18"/>
      <c r="B253" s="298"/>
      <c r="C253" s="299"/>
      <c r="D253" s="301" t="s">
        <v>16</v>
      </c>
      <c r="E253" s="302"/>
      <c r="F253" s="302"/>
      <c r="G253" s="302"/>
      <c r="H253" s="303"/>
      <c r="I253" s="301" t="s">
        <v>128</v>
      </c>
      <c r="J253" s="302"/>
      <c r="K253" s="302"/>
      <c r="L253" s="302"/>
      <c r="M253" s="302"/>
      <c r="N253" s="303"/>
      <c r="O253" s="301" t="s">
        <v>78</v>
      </c>
      <c r="P253" s="302"/>
      <c r="Q253" s="302"/>
      <c r="R253" s="302"/>
      <c r="S253" s="302"/>
      <c r="T253" s="26"/>
    </row>
    <row r="254" spans="1:31" ht="15.75" thickBot="1">
      <c r="B254" s="258"/>
      <c r="C254" s="300"/>
      <c r="D254" s="304" t="s">
        <v>27</v>
      </c>
      <c r="E254" s="305"/>
      <c r="F254" s="305" t="s">
        <v>28</v>
      </c>
      <c r="G254" s="305"/>
      <c r="H254" s="188"/>
      <c r="I254" s="304" t="s">
        <v>27</v>
      </c>
      <c r="J254" s="305"/>
      <c r="K254" s="305" t="s">
        <v>28</v>
      </c>
      <c r="L254" s="305"/>
      <c r="M254" s="306" t="s">
        <v>29</v>
      </c>
      <c r="N254" s="307"/>
      <c r="O254" s="304" t="s">
        <v>27</v>
      </c>
      <c r="P254" s="305"/>
      <c r="Q254" s="305" t="s">
        <v>28</v>
      </c>
      <c r="R254" s="305"/>
      <c r="S254" s="306" t="s">
        <v>29</v>
      </c>
      <c r="T254" s="307"/>
    </row>
    <row r="255" spans="1:31">
      <c r="B255" s="273" t="s">
        <v>33</v>
      </c>
      <c r="C255" s="274"/>
      <c r="D255" s="275"/>
      <c r="E255" s="276"/>
      <c r="F255" s="277">
        <f>+G228</f>
        <v>272871</v>
      </c>
      <c r="G255" s="277"/>
      <c r="H255" s="184"/>
      <c r="I255" s="275"/>
      <c r="J255" s="276"/>
      <c r="K255" s="276">
        <f>+L228</f>
        <v>151160.00999999998</v>
      </c>
      <c r="L255" s="276"/>
      <c r="M255" s="276"/>
      <c r="N255" s="278"/>
      <c r="O255" s="275"/>
      <c r="P255" s="276"/>
      <c r="Q255" s="277">
        <f>+R228</f>
        <v>179984.45</v>
      </c>
      <c r="R255" s="277"/>
      <c r="S255" s="276"/>
      <c r="T255" s="278"/>
    </row>
    <row r="256" spans="1:31" ht="15" customHeight="1" thickBot="1">
      <c r="B256" s="280" t="s">
        <v>34</v>
      </c>
      <c r="C256" s="281"/>
      <c r="D256" s="239"/>
      <c r="E256" s="237"/>
      <c r="F256" s="237">
        <f>+G246</f>
        <v>287129</v>
      </c>
      <c r="G256" s="237"/>
      <c r="H256" s="185"/>
      <c r="I256" s="239"/>
      <c r="J256" s="237"/>
      <c r="K256" s="237">
        <f>+L246</f>
        <v>58669.599999999999</v>
      </c>
      <c r="L256" s="237"/>
      <c r="M256" s="237"/>
      <c r="N256" s="238"/>
      <c r="O256" s="239"/>
      <c r="P256" s="237"/>
      <c r="Q256" s="237">
        <f>+R246</f>
        <v>162383.43999999997</v>
      </c>
      <c r="R256" s="237"/>
      <c r="S256" s="237"/>
      <c r="T256" s="238"/>
    </row>
    <row r="257" spans="2:20" ht="15.75" customHeight="1" thickBot="1">
      <c r="B257" s="27" t="s">
        <v>22</v>
      </c>
      <c r="C257" s="28"/>
      <c r="D257" s="240"/>
      <c r="E257" s="241"/>
      <c r="F257" s="242">
        <f>SUM(F255:G256)</f>
        <v>560000</v>
      </c>
      <c r="G257" s="242"/>
      <c r="H257" s="189"/>
      <c r="I257" s="240"/>
      <c r="J257" s="241"/>
      <c r="K257" s="242">
        <f>SUM(K255:L256)</f>
        <v>209829.61</v>
      </c>
      <c r="L257" s="242"/>
      <c r="M257" s="241"/>
      <c r="N257" s="243"/>
      <c r="O257" s="240"/>
      <c r="P257" s="241"/>
      <c r="Q257" s="242">
        <f>SUM(Q255:R256)</f>
        <v>342367.89</v>
      </c>
      <c r="R257" s="242"/>
      <c r="S257" s="241"/>
      <c r="T257" s="243"/>
    </row>
    <row r="258" spans="2:20" ht="15.75" thickBot="1">
      <c r="B258" s="77"/>
      <c r="C258" s="77"/>
      <c r="D258" s="77"/>
      <c r="E258" s="77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18"/>
      <c r="R258" s="18"/>
      <c r="S258" s="18"/>
      <c r="T258" s="18"/>
    </row>
    <row r="259" spans="2:20" ht="15.75" thickBot="1">
      <c r="B259" s="256" t="s">
        <v>35</v>
      </c>
      <c r="C259" s="257"/>
      <c r="D259" s="257"/>
      <c r="E259" s="258"/>
      <c r="F259" s="252"/>
      <c r="G259" s="252"/>
      <c r="H259" s="252"/>
      <c r="I259" s="252"/>
      <c r="J259" s="252"/>
      <c r="K259" s="252"/>
      <c r="L259" s="252"/>
      <c r="M259" s="252"/>
      <c r="N259" s="252"/>
      <c r="O259" s="252"/>
      <c r="P259" s="252"/>
      <c r="Q259" s="252"/>
      <c r="R259" s="252"/>
      <c r="S259" s="252"/>
      <c r="T259" s="252"/>
    </row>
    <row r="260" spans="2:20">
      <c r="B260" s="259"/>
      <c r="C260" s="260"/>
      <c r="D260" s="260"/>
      <c r="E260" s="260"/>
      <c r="F260" s="260"/>
      <c r="G260" s="260"/>
      <c r="H260" s="260"/>
      <c r="I260" s="260"/>
      <c r="J260" s="260"/>
      <c r="K260" s="260"/>
      <c r="L260" s="260"/>
      <c r="M260" s="260"/>
      <c r="N260" s="260"/>
      <c r="O260" s="260"/>
      <c r="P260" s="260"/>
      <c r="Q260" s="260"/>
      <c r="R260" s="260"/>
      <c r="S260" s="260"/>
      <c r="T260" s="261"/>
    </row>
    <row r="261" spans="2:20">
      <c r="B261" s="262"/>
      <c r="C261" s="263"/>
      <c r="D261" s="263"/>
      <c r="E261" s="263"/>
      <c r="F261" s="263"/>
      <c r="G261" s="263"/>
      <c r="H261" s="263"/>
      <c r="I261" s="263"/>
      <c r="J261" s="263"/>
      <c r="K261" s="263"/>
      <c r="L261" s="263"/>
      <c r="M261" s="263"/>
      <c r="N261" s="263"/>
      <c r="O261" s="263"/>
      <c r="P261" s="263"/>
      <c r="Q261" s="263"/>
      <c r="R261" s="263"/>
      <c r="S261" s="263"/>
      <c r="T261" s="264"/>
    </row>
    <row r="262" spans="2:20">
      <c r="B262" s="262"/>
      <c r="C262" s="263"/>
      <c r="D262" s="263"/>
      <c r="E262" s="263"/>
      <c r="F262" s="263"/>
      <c r="G262" s="263"/>
      <c r="H262" s="263"/>
      <c r="I262" s="263"/>
      <c r="J262" s="263"/>
      <c r="K262" s="263"/>
      <c r="L262" s="263"/>
      <c r="M262" s="263"/>
      <c r="N262" s="263"/>
      <c r="O262" s="263"/>
      <c r="P262" s="263"/>
      <c r="Q262" s="263"/>
      <c r="R262" s="263"/>
      <c r="S262" s="263"/>
      <c r="T262" s="264"/>
    </row>
    <row r="263" spans="2:20">
      <c r="B263" s="262"/>
      <c r="C263" s="263"/>
      <c r="D263" s="263"/>
      <c r="E263" s="263"/>
      <c r="F263" s="263"/>
      <c r="G263" s="263"/>
      <c r="H263" s="263"/>
      <c r="I263" s="263"/>
      <c r="J263" s="263"/>
      <c r="K263" s="263"/>
      <c r="L263" s="263"/>
      <c r="M263" s="263"/>
      <c r="N263" s="263"/>
      <c r="O263" s="263"/>
      <c r="P263" s="263"/>
      <c r="Q263" s="263"/>
      <c r="R263" s="263"/>
      <c r="S263" s="263"/>
      <c r="T263" s="264"/>
    </row>
    <row r="264" spans="2:20" ht="26.25" customHeight="1">
      <c r="B264" s="262"/>
      <c r="C264" s="263"/>
      <c r="D264" s="263"/>
      <c r="E264" s="263"/>
      <c r="F264" s="263"/>
      <c r="G264" s="263"/>
      <c r="H264" s="263"/>
      <c r="I264" s="263"/>
      <c r="J264" s="263"/>
      <c r="K264" s="263"/>
      <c r="L264" s="263"/>
      <c r="M264" s="263"/>
      <c r="N264" s="263"/>
      <c r="O264" s="263"/>
      <c r="P264" s="263"/>
      <c r="Q264" s="263"/>
      <c r="R264" s="263"/>
      <c r="S264" s="263"/>
      <c r="T264" s="264"/>
    </row>
    <row r="265" spans="2:20" ht="33" customHeight="1">
      <c r="B265" s="262"/>
      <c r="C265" s="263"/>
      <c r="D265" s="263"/>
      <c r="E265" s="263"/>
      <c r="F265" s="263"/>
      <c r="G265" s="263"/>
      <c r="H265" s="263"/>
      <c r="I265" s="263"/>
      <c r="J265" s="263"/>
      <c r="K265" s="263"/>
      <c r="L265" s="263"/>
      <c r="M265" s="263"/>
      <c r="N265" s="263"/>
      <c r="O265" s="263"/>
      <c r="P265" s="263"/>
      <c r="Q265" s="263"/>
      <c r="R265" s="263"/>
      <c r="S265" s="263"/>
      <c r="T265" s="264"/>
    </row>
    <row r="266" spans="2:20" ht="15.75" thickBot="1">
      <c r="B266" s="265"/>
      <c r="C266" s="266"/>
      <c r="D266" s="266"/>
      <c r="E266" s="266"/>
      <c r="F266" s="266"/>
      <c r="G266" s="266"/>
      <c r="H266" s="266"/>
      <c r="I266" s="266"/>
      <c r="J266" s="266"/>
      <c r="K266" s="266"/>
      <c r="L266" s="266"/>
      <c r="M266" s="266"/>
      <c r="N266" s="266"/>
      <c r="O266" s="266"/>
      <c r="P266" s="266"/>
      <c r="Q266" s="266"/>
      <c r="R266" s="266"/>
      <c r="S266" s="266"/>
      <c r="T266" s="267"/>
    </row>
    <row r="267" spans="2:20" ht="15.75" customHeight="1">
      <c r="B267" s="18"/>
    </row>
    <row r="268" spans="2:20">
      <c r="G268" s="31"/>
      <c r="H268" s="31"/>
      <c r="N268" s="31"/>
      <c r="P268" s="31"/>
    </row>
    <row r="269" spans="2:20" ht="15" customHeight="1">
      <c r="B269" s="32"/>
      <c r="C269" s="32"/>
      <c r="D269" s="32"/>
      <c r="E269" s="32"/>
      <c r="F269" s="32"/>
      <c r="H269" s="32"/>
      <c r="I269" s="248" t="s">
        <v>36</v>
      </c>
      <c r="J269" s="248"/>
      <c r="K269" s="248"/>
      <c r="L269" s="248"/>
      <c r="M269" s="248"/>
      <c r="N269" s="248"/>
      <c r="Q269" s="248" t="s">
        <v>37</v>
      </c>
      <c r="R269" s="248"/>
      <c r="S269" s="248"/>
      <c r="T269" s="248"/>
    </row>
    <row r="270" spans="2:20" ht="15.75" customHeight="1">
      <c r="B270" s="268" t="s">
        <v>38</v>
      </c>
      <c r="C270" s="268"/>
      <c r="D270" s="268"/>
      <c r="E270" s="268"/>
      <c r="F270" s="268"/>
      <c r="G270" s="33"/>
      <c r="H270" s="33"/>
      <c r="I270" s="269"/>
      <c r="J270" s="269"/>
      <c r="K270" s="269"/>
      <c r="L270" s="269"/>
      <c r="M270" s="269"/>
      <c r="N270" s="269"/>
      <c r="O270" s="33"/>
      <c r="P270" s="33"/>
      <c r="Q270" s="271" t="s">
        <v>1</v>
      </c>
      <c r="R270" s="271"/>
      <c r="S270" s="271"/>
      <c r="T270" s="271"/>
    </row>
    <row r="271" spans="2:20">
      <c r="B271" s="268"/>
      <c r="C271" s="268"/>
      <c r="D271" s="268"/>
      <c r="E271" s="268"/>
      <c r="F271" s="268"/>
      <c r="G271" s="80"/>
      <c r="H271" s="80"/>
      <c r="I271" s="269"/>
      <c r="J271" s="269"/>
      <c r="K271" s="269"/>
      <c r="L271" s="269"/>
      <c r="M271" s="269"/>
      <c r="N271" s="269"/>
      <c r="O271" s="80"/>
      <c r="P271" s="80"/>
      <c r="Q271" s="271"/>
      <c r="R271" s="271"/>
      <c r="S271" s="271"/>
      <c r="T271" s="271"/>
    </row>
    <row r="272" spans="2:20">
      <c r="B272" s="268"/>
      <c r="C272" s="268"/>
      <c r="D272" s="268"/>
      <c r="E272" s="268"/>
      <c r="F272" s="268"/>
      <c r="G272" s="80"/>
      <c r="H272" s="80"/>
      <c r="I272" s="269"/>
      <c r="J272" s="269"/>
      <c r="K272" s="269"/>
      <c r="L272" s="269"/>
      <c r="M272" s="269"/>
      <c r="N272" s="269"/>
      <c r="O272" s="80"/>
      <c r="P272" s="80"/>
      <c r="Q272" s="271"/>
      <c r="R272" s="271"/>
      <c r="S272" s="271"/>
      <c r="T272" s="271"/>
    </row>
    <row r="273" spans="2:20">
      <c r="B273" s="268"/>
      <c r="C273" s="268"/>
      <c r="D273" s="268"/>
      <c r="E273" s="268"/>
      <c r="F273" s="268"/>
      <c r="G273" s="80"/>
      <c r="H273" s="80"/>
      <c r="I273" s="269"/>
      <c r="J273" s="269"/>
      <c r="K273" s="269"/>
      <c r="L273" s="269"/>
      <c r="M273" s="269"/>
      <c r="N273" s="269"/>
      <c r="O273" s="80"/>
      <c r="P273" s="80"/>
      <c r="Q273" s="271"/>
      <c r="R273" s="271"/>
      <c r="S273" s="271"/>
      <c r="T273" s="271"/>
    </row>
    <row r="274" spans="2:20" ht="15.75" thickBot="1">
      <c r="B274" s="272"/>
      <c r="C274" s="272"/>
      <c r="D274" s="272"/>
      <c r="E274" s="272"/>
      <c r="F274" s="272"/>
      <c r="I274" s="270"/>
      <c r="J274" s="270"/>
      <c r="K274" s="270"/>
      <c r="L274" s="270"/>
      <c r="M274" s="270"/>
      <c r="N274" s="270"/>
      <c r="Q274" s="252"/>
      <c r="R274" s="252"/>
      <c r="S274" s="252"/>
      <c r="T274" s="252"/>
    </row>
    <row r="275" spans="2:20">
      <c r="B275" s="244" t="s">
        <v>66</v>
      </c>
      <c r="C275" s="244"/>
      <c r="D275" s="244"/>
      <c r="E275" s="244"/>
      <c r="F275" s="244"/>
      <c r="I275" s="244" t="s">
        <v>56</v>
      </c>
      <c r="J275" s="244"/>
      <c r="K275" s="244"/>
      <c r="L275" s="244"/>
      <c r="M275" s="244"/>
      <c r="N275" s="244"/>
      <c r="Q275" s="245" t="s">
        <v>114</v>
      </c>
      <c r="R275" s="245"/>
      <c r="S275" s="245"/>
      <c r="T275" s="245"/>
    </row>
    <row r="276" spans="2:20">
      <c r="B276" s="246" t="s">
        <v>57</v>
      </c>
      <c r="C276" s="246"/>
      <c r="D276" s="246"/>
      <c r="E276" s="246"/>
      <c r="F276" s="246"/>
      <c r="I276" s="247" t="s">
        <v>58</v>
      </c>
      <c r="J276" s="247"/>
      <c r="K276" s="247"/>
      <c r="L276" s="247"/>
      <c r="M276" s="247"/>
      <c r="N276" s="247"/>
      <c r="O276" s="81"/>
      <c r="P276" s="81"/>
      <c r="Q276" s="247" t="s">
        <v>59</v>
      </c>
      <c r="R276" s="247"/>
      <c r="S276" s="247"/>
      <c r="T276" s="247"/>
    </row>
    <row r="278" spans="2:20">
      <c r="I278" s="248" t="s">
        <v>40</v>
      </c>
      <c r="J278" s="248"/>
      <c r="K278" s="248"/>
      <c r="L278" s="248"/>
      <c r="M278" s="248"/>
      <c r="N278" s="248"/>
    </row>
    <row r="279" spans="2:20">
      <c r="B279" s="249" t="s">
        <v>120</v>
      </c>
      <c r="C279" s="250"/>
      <c r="D279" s="250"/>
      <c r="E279" s="250"/>
      <c r="F279" s="250"/>
      <c r="G279" s="250"/>
      <c r="I279" s="251" t="s">
        <v>39</v>
      </c>
      <c r="J279" s="251"/>
      <c r="K279" s="251"/>
      <c r="L279" s="251"/>
      <c r="M279" s="251"/>
      <c r="N279" s="251"/>
      <c r="Q279" s="251" t="s">
        <v>41</v>
      </c>
      <c r="R279" s="251"/>
      <c r="S279" s="251"/>
      <c r="T279" s="251"/>
    </row>
    <row r="280" spans="2:20">
      <c r="B280" s="246"/>
      <c r="C280" s="246"/>
      <c r="D280" s="246"/>
      <c r="E280" s="246"/>
      <c r="F280" s="246"/>
      <c r="I280" s="251"/>
      <c r="J280" s="251"/>
      <c r="K280" s="251"/>
      <c r="L280" s="251"/>
      <c r="M280" s="251"/>
      <c r="N280" s="251"/>
      <c r="Q280" s="246"/>
      <c r="R280" s="246"/>
      <c r="S280" s="246"/>
      <c r="T280" s="246"/>
    </row>
    <row r="281" spans="2:20">
      <c r="B281" s="246"/>
      <c r="C281" s="246"/>
      <c r="D281" s="246"/>
      <c r="E281" s="246"/>
      <c r="F281" s="246"/>
      <c r="I281" s="251"/>
      <c r="J281" s="251"/>
      <c r="K281" s="251"/>
      <c r="L281" s="251"/>
      <c r="M281" s="251"/>
      <c r="N281" s="251"/>
      <c r="Q281" s="246"/>
      <c r="R281" s="246"/>
      <c r="S281" s="246"/>
      <c r="T281" s="246"/>
    </row>
    <row r="282" spans="2:20">
      <c r="B282" s="246"/>
      <c r="C282" s="246"/>
      <c r="D282" s="246"/>
      <c r="E282" s="246"/>
      <c r="F282" s="246"/>
      <c r="I282" s="251"/>
      <c r="J282" s="251"/>
      <c r="K282" s="251"/>
      <c r="L282" s="251"/>
      <c r="M282" s="251"/>
      <c r="N282" s="251"/>
      <c r="Q282" s="246"/>
      <c r="R282" s="246"/>
      <c r="S282" s="246"/>
      <c r="T282" s="246"/>
    </row>
    <row r="283" spans="2:20" ht="15.75" thickBot="1">
      <c r="B283" s="252"/>
      <c r="C283" s="252"/>
      <c r="D283" s="252"/>
      <c r="E283" s="252"/>
      <c r="F283" s="252"/>
      <c r="G283" s="34"/>
      <c r="H283" s="34"/>
      <c r="I283" s="253"/>
      <c r="J283" s="253"/>
      <c r="K283" s="253"/>
      <c r="L283" s="253"/>
      <c r="M283" s="253"/>
      <c r="N283" s="253"/>
      <c r="O283" s="34"/>
      <c r="P283" s="34"/>
      <c r="Q283" s="252"/>
      <c r="R283" s="252"/>
      <c r="S283" s="252"/>
      <c r="T283" s="252"/>
    </row>
    <row r="284" spans="2:20">
      <c r="B284" s="244" t="s">
        <v>60</v>
      </c>
      <c r="C284" s="244"/>
      <c r="D284" s="244"/>
      <c r="E284" s="244"/>
      <c r="F284" s="244"/>
      <c r="G284" s="82"/>
      <c r="H284" s="82"/>
      <c r="I284" s="244" t="s">
        <v>61</v>
      </c>
      <c r="J284" s="244"/>
      <c r="K284" s="244"/>
      <c r="L284" s="244"/>
      <c r="M284" s="244"/>
      <c r="N284" s="244"/>
      <c r="O284" s="34"/>
      <c r="P284" s="34"/>
      <c r="Q284" s="244" t="s">
        <v>62</v>
      </c>
      <c r="R284" s="244"/>
      <c r="S284" s="244"/>
      <c r="T284" s="244"/>
    </row>
    <row r="285" spans="2:20" ht="29.25" customHeight="1">
      <c r="B285" s="254" t="s">
        <v>63</v>
      </c>
      <c r="C285" s="254"/>
      <c r="D285" s="254"/>
      <c r="E285" s="254"/>
      <c r="F285" s="254"/>
      <c r="I285" s="255" t="s">
        <v>64</v>
      </c>
      <c r="J285" s="255"/>
      <c r="K285" s="255"/>
      <c r="L285" s="255"/>
      <c r="M285" s="255"/>
      <c r="N285" s="255"/>
      <c r="Q285" s="255" t="s">
        <v>65</v>
      </c>
      <c r="R285" s="255"/>
      <c r="S285" s="255"/>
      <c r="T285" s="255"/>
    </row>
    <row r="289" spans="2:20">
      <c r="F289" s="1"/>
      <c r="G289" s="1"/>
      <c r="H289" s="1"/>
      <c r="I289" s="1"/>
      <c r="J289" s="1"/>
      <c r="K289" s="1"/>
      <c r="L289" s="1"/>
      <c r="M289" s="1"/>
      <c r="N289" s="1"/>
    </row>
    <row r="290" spans="2:20">
      <c r="F290" s="1"/>
      <c r="G290" s="1"/>
      <c r="H290" s="1"/>
      <c r="I290" s="1"/>
      <c r="J290" s="1"/>
      <c r="K290" s="1"/>
      <c r="L290" s="1"/>
      <c r="M290" s="1"/>
      <c r="N290" s="1"/>
    </row>
    <row r="291" spans="2:20">
      <c r="F291" s="1"/>
      <c r="G291" s="1"/>
      <c r="H291" s="1"/>
      <c r="I291" s="1"/>
      <c r="J291" s="1"/>
      <c r="K291" s="1"/>
      <c r="L291" s="1"/>
      <c r="M291" s="1"/>
      <c r="N291" s="1"/>
    </row>
    <row r="292" spans="2:20">
      <c r="F292" s="1"/>
      <c r="G292" s="1"/>
      <c r="H292" s="1"/>
      <c r="I292" s="1"/>
      <c r="J292" s="1"/>
      <c r="K292" s="1"/>
      <c r="L292" s="1"/>
      <c r="M292" s="1"/>
      <c r="N292" s="1"/>
    </row>
    <row r="293" spans="2:20">
      <c r="F293" s="1"/>
      <c r="G293" s="1"/>
      <c r="H293" s="1"/>
      <c r="I293" s="1"/>
      <c r="J293" s="1"/>
      <c r="K293" s="1"/>
      <c r="L293" s="1"/>
      <c r="M293" s="1"/>
      <c r="N293" s="1"/>
    </row>
    <row r="294" spans="2:20" ht="35.25" customHeight="1">
      <c r="B294" s="385" t="s">
        <v>85</v>
      </c>
      <c r="C294" s="385"/>
      <c r="D294" s="385"/>
      <c r="E294" s="385"/>
      <c r="F294" s="385"/>
      <c r="G294" s="385"/>
      <c r="H294" s="385"/>
      <c r="I294" s="385"/>
      <c r="J294" s="385"/>
      <c r="K294" s="385"/>
      <c r="L294" s="385"/>
      <c r="M294" s="385"/>
      <c r="N294" s="385"/>
      <c r="O294" s="385"/>
      <c r="P294" s="385"/>
      <c r="Q294" s="385"/>
      <c r="R294" s="385"/>
      <c r="S294" s="385"/>
      <c r="T294" s="385"/>
    </row>
    <row r="295" spans="2:20" ht="21.75">
      <c r="B295" s="2"/>
      <c r="C295" s="2"/>
      <c r="D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2:20" ht="15.75" thickBo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2:20" ht="15.75" customHeight="1" thickBot="1">
      <c r="B297" s="386" t="s">
        <v>2</v>
      </c>
      <c r="C297" s="387"/>
      <c r="D297" s="387"/>
      <c r="E297" s="387"/>
      <c r="F297" s="388"/>
      <c r="G297" s="389" t="s">
        <v>138</v>
      </c>
      <c r="H297" s="390"/>
      <c r="I297" s="390"/>
      <c r="J297" s="390"/>
      <c r="K297" s="390"/>
      <c r="L297" s="390"/>
      <c r="M297" s="390"/>
      <c r="N297" s="390"/>
      <c r="O297" s="390"/>
      <c r="P297" s="390"/>
      <c r="Q297" s="390"/>
      <c r="R297" s="390"/>
      <c r="S297" s="390"/>
      <c r="T297" s="391"/>
    </row>
    <row r="298" spans="2:20" ht="15.75" thickBot="1">
      <c r="B298" s="392" t="s">
        <v>3</v>
      </c>
      <c r="C298" s="393"/>
      <c r="D298" s="393"/>
      <c r="E298" s="393"/>
      <c r="F298" s="394"/>
      <c r="G298" s="450" t="s">
        <v>67</v>
      </c>
      <c r="H298" s="451"/>
      <c r="I298" s="451"/>
      <c r="J298" s="451"/>
      <c r="K298" s="451"/>
      <c r="L298" s="451"/>
      <c r="M298" s="451"/>
      <c r="N298" s="451"/>
      <c r="O298" s="451"/>
      <c r="P298" s="451"/>
      <c r="Q298" s="451"/>
      <c r="R298" s="451"/>
      <c r="S298" s="451"/>
      <c r="T298" s="452"/>
    </row>
    <row r="299" spans="2:20" ht="15.75" thickBot="1">
      <c r="B299" s="392" t="s">
        <v>4</v>
      </c>
      <c r="C299" s="393"/>
      <c r="D299" s="393"/>
      <c r="E299" s="393"/>
      <c r="F299" s="394"/>
      <c r="G299" s="470" t="s">
        <v>42</v>
      </c>
      <c r="H299" s="471"/>
      <c r="I299" s="471"/>
      <c r="J299" s="471"/>
      <c r="K299" s="471"/>
      <c r="L299" s="471"/>
      <c r="M299" s="471"/>
      <c r="N299" s="471"/>
      <c r="O299" s="471"/>
      <c r="P299" s="471"/>
      <c r="Q299" s="471"/>
      <c r="R299" s="471"/>
      <c r="S299" s="471"/>
      <c r="T299" s="472"/>
    </row>
    <row r="300" spans="2:20" ht="15.75" thickBot="1">
      <c r="B300" s="292" t="s">
        <v>5</v>
      </c>
      <c r="C300" s="357"/>
      <c r="D300" s="357"/>
      <c r="E300" s="357"/>
      <c r="F300" s="358"/>
      <c r="G300" s="396" t="s">
        <v>83</v>
      </c>
      <c r="H300" s="397"/>
      <c r="I300" s="397"/>
      <c r="J300" s="397"/>
      <c r="K300" s="397"/>
      <c r="L300" s="397"/>
      <c r="M300" s="397"/>
      <c r="N300" s="397"/>
      <c r="O300" s="397"/>
      <c r="P300" s="397"/>
      <c r="Q300" s="397"/>
      <c r="R300" s="397"/>
      <c r="S300" s="397"/>
      <c r="T300" s="398"/>
    </row>
    <row r="301" spans="2:20" ht="15.75" thickBot="1">
      <c r="B301" s="399" t="s">
        <v>6</v>
      </c>
      <c r="C301" s="400"/>
      <c r="D301" s="400"/>
      <c r="E301" s="400"/>
      <c r="F301" s="401"/>
      <c r="G301" s="130" t="s">
        <v>7</v>
      </c>
      <c r="H301" s="403"/>
      <c r="I301" s="403"/>
      <c r="J301" s="403"/>
      <c r="K301" s="403"/>
      <c r="L301" s="130" t="s">
        <v>8</v>
      </c>
      <c r="M301" s="403">
        <v>560000</v>
      </c>
      <c r="N301" s="403"/>
      <c r="O301" s="403"/>
      <c r="P301" s="403"/>
      <c r="Q301" s="426" t="s">
        <v>9</v>
      </c>
      <c r="R301" s="463"/>
      <c r="S301" s="403"/>
      <c r="T301" s="404"/>
    </row>
    <row r="302" spans="2:20" ht="15.75" thickBot="1">
      <c r="B302" s="399" t="s">
        <v>10</v>
      </c>
      <c r="C302" s="400"/>
      <c r="D302" s="400"/>
      <c r="E302" s="400"/>
      <c r="F302" s="401"/>
      <c r="G302" s="130" t="s">
        <v>7</v>
      </c>
      <c r="H302" s="403"/>
      <c r="I302" s="403"/>
      <c r="J302" s="403"/>
      <c r="K302" s="403"/>
      <c r="L302" s="130" t="s">
        <v>8</v>
      </c>
      <c r="M302" s="403">
        <v>560000</v>
      </c>
      <c r="N302" s="403"/>
      <c r="O302" s="403"/>
      <c r="P302" s="403"/>
      <c r="Q302" s="426"/>
      <c r="R302" s="323"/>
      <c r="S302" s="323"/>
      <c r="T302" s="463"/>
    </row>
    <row r="303" spans="2:20" ht="15.75" thickBot="1">
      <c r="B303" s="399" t="s">
        <v>11</v>
      </c>
      <c r="C303" s="400"/>
      <c r="D303" s="400"/>
      <c r="E303" s="400"/>
      <c r="F303" s="401"/>
      <c r="G303" s="456" t="s">
        <v>119</v>
      </c>
      <c r="H303" s="457"/>
      <c r="I303" s="457"/>
      <c r="J303" s="457"/>
      <c r="K303" s="457"/>
      <c r="L303" s="457"/>
      <c r="M303" s="457"/>
      <c r="N303" s="457"/>
      <c r="O303" s="457"/>
      <c r="P303" s="457"/>
      <c r="Q303" s="457"/>
      <c r="R303" s="457"/>
      <c r="S303" s="457"/>
      <c r="T303" s="458"/>
    </row>
    <row r="304" spans="2:20" ht="15.75" thickBot="1">
      <c r="B304" s="399" t="s">
        <v>12</v>
      </c>
      <c r="C304" s="400"/>
      <c r="D304" s="400"/>
      <c r="E304" s="400"/>
      <c r="F304" s="401"/>
      <c r="G304" s="478" t="s">
        <v>81</v>
      </c>
      <c r="H304" s="479"/>
      <c r="I304" s="479"/>
      <c r="J304" s="479"/>
      <c r="K304" s="479"/>
      <c r="L304" s="479"/>
      <c r="M304" s="479"/>
      <c r="N304" s="479"/>
      <c r="O304" s="479"/>
      <c r="P304" s="479"/>
      <c r="Q304" s="479"/>
      <c r="R304" s="479"/>
      <c r="S304" s="479"/>
      <c r="T304" s="480"/>
    </row>
    <row r="305" spans="2:30" ht="15.75" thickBot="1">
      <c r="B305" s="362"/>
      <c r="C305" s="362"/>
      <c r="D305" s="362"/>
      <c r="E305" s="362"/>
      <c r="F305" s="362"/>
      <c r="G305" s="362"/>
      <c r="H305" s="362"/>
      <c r="I305" s="362"/>
      <c r="J305" s="362"/>
      <c r="K305" s="362"/>
      <c r="L305" s="362"/>
      <c r="M305" s="362"/>
      <c r="N305" s="362"/>
      <c r="O305" s="362"/>
      <c r="P305" s="362"/>
      <c r="Q305" s="362"/>
      <c r="R305" s="362"/>
      <c r="S305" s="362"/>
      <c r="T305" s="362"/>
    </row>
    <row r="306" spans="2:30" ht="16.5" thickBot="1">
      <c r="B306" s="328" t="s">
        <v>13</v>
      </c>
      <c r="C306" s="329"/>
      <c r="D306" s="330"/>
      <c r="E306" s="329" t="s">
        <v>14</v>
      </c>
      <c r="F306" s="330"/>
      <c r="G306" s="335"/>
      <c r="H306" s="335"/>
      <c r="I306" s="335"/>
      <c r="J306" s="335"/>
      <c r="K306" s="335"/>
      <c r="L306" s="335"/>
      <c r="M306" s="335"/>
      <c r="N306" s="335"/>
      <c r="O306" s="335"/>
      <c r="P306" s="335"/>
      <c r="Q306" s="335"/>
      <c r="R306" s="335"/>
      <c r="S306" s="335"/>
      <c r="T306" s="336"/>
    </row>
    <row r="307" spans="2:30" ht="15.75" thickBot="1">
      <c r="B307" s="331"/>
      <c r="C307" s="332"/>
      <c r="D307" s="333"/>
      <c r="E307" s="332"/>
      <c r="F307" s="333"/>
      <c r="G307" s="374" t="s">
        <v>109</v>
      </c>
      <c r="H307" s="301" t="s">
        <v>82</v>
      </c>
      <c r="I307" s="302"/>
      <c r="J307" s="302"/>
      <c r="K307" s="302"/>
      <c r="L307" s="302"/>
      <c r="M307" s="303"/>
      <c r="N307" s="369" t="s">
        <v>78</v>
      </c>
      <c r="O307" s="370"/>
      <c r="P307" s="370"/>
      <c r="Q307" s="370"/>
      <c r="R307" s="370"/>
      <c r="S307" s="370"/>
      <c r="T307" s="371"/>
    </row>
    <row r="308" spans="2:30" ht="20.25" customHeight="1">
      <c r="B308" s="331"/>
      <c r="C308" s="332"/>
      <c r="D308" s="333"/>
      <c r="E308" s="332"/>
      <c r="F308" s="333"/>
      <c r="G308" s="473"/>
      <c r="H308" s="366" t="s">
        <v>19</v>
      </c>
      <c r="I308" s="372"/>
      <c r="J308" s="372"/>
      <c r="K308" s="366" t="s">
        <v>20</v>
      </c>
      <c r="L308" s="372"/>
      <c r="M308" s="374"/>
      <c r="N308" s="376" t="s">
        <v>19</v>
      </c>
      <c r="O308" s="377"/>
      <c r="P308" s="377"/>
      <c r="Q308" s="366" t="s">
        <v>20</v>
      </c>
      <c r="R308" s="372"/>
      <c r="S308" s="372"/>
      <c r="T308" s="345" t="s">
        <v>21</v>
      </c>
      <c r="U308" s="229" t="s">
        <v>127</v>
      </c>
      <c r="V308" s="230"/>
      <c r="W308" s="229" t="s">
        <v>128</v>
      </c>
      <c r="X308" s="230"/>
      <c r="Y308" s="233" t="s">
        <v>129</v>
      </c>
      <c r="Z308" s="234"/>
      <c r="AA308" s="233" t="s">
        <v>130</v>
      </c>
      <c r="AB308" s="467"/>
      <c r="AC308" s="229" t="s">
        <v>131</v>
      </c>
      <c r="AD308" s="230"/>
    </row>
    <row r="309" spans="2:30" ht="35.25" customHeight="1" thickBot="1">
      <c r="B309" s="363"/>
      <c r="C309" s="364"/>
      <c r="D309" s="365"/>
      <c r="E309" s="332"/>
      <c r="F309" s="333"/>
      <c r="G309" s="375"/>
      <c r="H309" s="368"/>
      <c r="I309" s="373"/>
      <c r="J309" s="373"/>
      <c r="K309" s="368"/>
      <c r="L309" s="373"/>
      <c r="M309" s="375"/>
      <c r="N309" s="368"/>
      <c r="O309" s="373"/>
      <c r="P309" s="373"/>
      <c r="Q309" s="368"/>
      <c r="R309" s="373"/>
      <c r="S309" s="373"/>
      <c r="T309" s="346"/>
      <c r="U309" s="231"/>
      <c r="V309" s="232"/>
      <c r="W309" s="231"/>
      <c r="X309" s="232"/>
      <c r="Y309" s="235"/>
      <c r="Z309" s="236"/>
      <c r="AA309" s="235"/>
      <c r="AB309" s="468"/>
      <c r="AC309" s="231"/>
      <c r="AD309" s="232"/>
    </row>
    <row r="310" spans="2:30">
      <c r="B310" s="378" t="s">
        <v>43</v>
      </c>
      <c r="C310" s="379"/>
      <c r="D310" s="380"/>
      <c r="E310" s="381"/>
      <c r="F310" s="382"/>
      <c r="G310" s="140"/>
      <c r="H310" s="384"/>
      <c r="I310" s="383"/>
      <c r="J310" s="382"/>
      <c r="K310" s="381"/>
      <c r="L310" s="383"/>
      <c r="M310" s="383"/>
      <c r="N310" s="384"/>
      <c r="O310" s="383"/>
      <c r="P310" s="383"/>
      <c r="Q310" s="384"/>
      <c r="R310" s="383"/>
      <c r="S310" s="382"/>
      <c r="T310" s="225"/>
      <c r="U310" s="205"/>
      <c r="V310" s="210"/>
      <c r="W310" s="210"/>
      <c r="X310" s="210"/>
      <c r="Y310" s="210"/>
      <c r="Z310" s="210"/>
      <c r="AA310" s="210"/>
      <c r="AB310" s="210"/>
      <c r="AC310" s="210"/>
      <c r="AD310" s="210"/>
    </row>
    <row r="311" spans="2:30">
      <c r="B311" s="319" t="s">
        <v>44</v>
      </c>
      <c r="C311" s="320"/>
      <c r="D311" s="321"/>
      <c r="E311" s="311" t="s">
        <v>136</v>
      </c>
      <c r="F311" s="322"/>
      <c r="G311" s="141">
        <v>948</v>
      </c>
      <c r="H311" s="317">
        <f>+Mensual_Limpia!H903+Mensual_Limpia!H1002+Mensual_Limpia!H1097</f>
        <v>30</v>
      </c>
      <c r="I311" s="318"/>
      <c r="J311" s="416"/>
      <c r="K311" s="313">
        <f>+Mensual_Limpia!K903+Mensual_Limpia!K1002+Mensual_Limpia!K1097</f>
        <v>30</v>
      </c>
      <c r="L311" s="318"/>
      <c r="M311" s="347"/>
      <c r="N311" s="317">
        <f>+H311+N216</f>
        <v>948</v>
      </c>
      <c r="O311" s="318"/>
      <c r="P311" s="318"/>
      <c r="Q311" s="317">
        <v>948</v>
      </c>
      <c r="R311" s="318"/>
      <c r="S311" s="416"/>
      <c r="T311" s="226">
        <f>+Q311/G311</f>
        <v>1</v>
      </c>
      <c r="U311" s="205">
        <f>+Mensual_Limpia!H903+Mensual_Limpia!H1002+Mensual_Limpia!H1097</f>
        <v>30</v>
      </c>
      <c r="V311" s="205">
        <f>+H311-U311</f>
        <v>0</v>
      </c>
      <c r="W311" s="205">
        <f>+Mensual_Limpia!K903+Mensual_Limpia!K1002+Mensual_Limpia!K1097</f>
        <v>30</v>
      </c>
      <c r="X311" s="205">
        <f>+W311-K311</f>
        <v>0</v>
      </c>
      <c r="Y311" s="205">
        <f>+Mensual_Limpia!N1097</f>
        <v>948</v>
      </c>
      <c r="Z311" s="205">
        <f>+Y311-N311</f>
        <v>0</v>
      </c>
      <c r="AA311" s="205">
        <f>+Mensual_Limpia!Q1097</f>
        <v>948</v>
      </c>
      <c r="AB311" s="205">
        <f>+AA311-Q311</f>
        <v>0</v>
      </c>
      <c r="AC311" s="206">
        <f>+AA311/G311</f>
        <v>1</v>
      </c>
      <c r="AD311" s="207">
        <f>+T311-AC311</f>
        <v>0</v>
      </c>
    </row>
    <row r="312" spans="2:30">
      <c r="B312" s="319" t="s">
        <v>45</v>
      </c>
      <c r="C312" s="320"/>
      <c r="D312" s="321"/>
      <c r="E312" s="311" t="s">
        <v>48</v>
      </c>
      <c r="F312" s="322"/>
      <c r="G312" s="141">
        <v>240</v>
      </c>
      <c r="H312" s="317">
        <f>+Mensual_Limpia!H904+Mensual_Limpia!H1003+Mensual_Limpia!H1098</f>
        <v>30</v>
      </c>
      <c r="I312" s="318"/>
      <c r="J312" s="416"/>
      <c r="K312" s="313">
        <f>+Mensual_Limpia!K904+Mensual_Limpia!K1003+Mensual_Limpia!K1098</f>
        <v>40</v>
      </c>
      <c r="L312" s="318"/>
      <c r="M312" s="347"/>
      <c r="N312" s="317">
        <f t="shared" ref="N312:N315" si="70">+H312+N217</f>
        <v>240</v>
      </c>
      <c r="O312" s="318"/>
      <c r="P312" s="318"/>
      <c r="Q312" s="317">
        <f>+K312+Q217</f>
        <v>250</v>
      </c>
      <c r="R312" s="318"/>
      <c r="S312" s="416"/>
      <c r="T312" s="226">
        <f t="shared" ref="T312:T313" si="71">+Q312/G312</f>
        <v>1.0416666666666667</v>
      </c>
      <c r="U312" s="205">
        <f>+Mensual_Limpia!H904+Mensual_Limpia!H1003+Mensual_Limpia!H1098</f>
        <v>30</v>
      </c>
      <c r="V312" s="205">
        <f t="shared" ref="V312:V313" si="72">+H312-U312</f>
        <v>0</v>
      </c>
      <c r="W312" s="205">
        <f>+Mensual_Limpia!K904+Mensual_Limpia!K1003+Mensual_Limpia!K1098</f>
        <v>40</v>
      </c>
      <c r="X312" s="205">
        <f t="shared" ref="X312:X313" si="73">+W312-K312</f>
        <v>0</v>
      </c>
      <c r="Y312" s="205">
        <f>+Mensual_Limpia!N1098</f>
        <v>240</v>
      </c>
      <c r="Z312" s="205">
        <f t="shared" ref="Z312:Z313" si="74">+Y312-N312</f>
        <v>0</v>
      </c>
      <c r="AA312" s="205">
        <f>+Mensual_Limpia!Q1098</f>
        <v>250</v>
      </c>
      <c r="AB312" s="205">
        <f t="shared" ref="AB312:AB313" si="75">+AA312-Q312</f>
        <v>0</v>
      </c>
      <c r="AC312" s="206">
        <f t="shared" ref="AC312:AC313" si="76">+AA312/G312</f>
        <v>1.0416666666666667</v>
      </c>
      <c r="AD312" s="207">
        <f t="shared" ref="AD312:AD313" si="77">+T312-AC312</f>
        <v>0</v>
      </c>
    </row>
    <row r="313" spans="2:30">
      <c r="B313" s="44" t="s">
        <v>46</v>
      </c>
      <c r="C313" s="42"/>
      <c r="D313" s="43"/>
      <c r="E313" s="350" t="s">
        <v>48</v>
      </c>
      <c r="F313" s="322"/>
      <c r="G313" s="141">
        <v>950</v>
      </c>
      <c r="H313" s="317">
        <f>+Mensual_Limpia!H905+Mensual_Limpia!H1004+Mensual_Limpia!H1099</f>
        <v>130</v>
      </c>
      <c r="I313" s="318"/>
      <c r="J313" s="416"/>
      <c r="K313" s="313">
        <f>+Mensual_Limpia!K905+Mensual_Limpia!K1004+Mensual_Limpia!K1099</f>
        <v>160</v>
      </c>
      <c r="L313" s="318"/>
      <c r="M313" s="347"/>
      <c r="N313" s="317">
        <f t="shared" si="70"/>
        <v>950</v>
      </c>
      <c r="O313" s="318"/>
      <c r="P313" s="318"/>
      <c r="Q313" s="317">
        <v>950</v>
      </c>
      <c r="R313" s="318"/>
      <c r="S313" s="416"/>
      <c r="T313" s="226">
        <f t="shared" si="71"/>
        <v>1</v>
      </c>
      <c r="U313" s="205">
        <f>+Mensual_Limpia!H905+Mensual_Limpia!H1004+Mensual_Limpia!H1099</f>
        <v>130</v>
      </c>
      <c r="V313" s="205">
        <f t="shared" si="72"/>
        <v>0</v>
      </c>
      <c r="W313" s="205">
        <f>+Mensual_Limpia!K905+Mensual_Limpia!K1004+Mensual_Limpia!K1099</f>
        <v>160</v>
      </c>
      <c r="X313" s="205">
        <f t="shared" si="73"/>
        <v>0</v>
      </c>
      <c r="Y313" s="205">
        <f>+Mensual_Limpia!N1099</f>
        <v>950</v>
      </c>
      <c r="Z313" s="205">
        <f t="shared" si="74"/>
        <v>0</v>
      </c>
      <c r="AA313" s="205">
        <f>+Mensual_Limpia!Q1099</f>
        <v>950</v>
      </c>
      <c r="AB313" s="205">
        <f t="shared" si="75"/>
        <v>0</v>
      </c>
      <c r="AC313" s="206">
        <f t="shared" si="76"/>
        <v>1</v>
      </c>
      <c r="AD313" s="207">
        <f t="shared" si="77"/>
        <v>0</v>
      </c>
    </row>
    <row r="314" spans="2:30">
      <c r="B314" s="308" t="s">
        <v>51</v>
      </c>
      <c r="C314" s="309"/>
      <c r="D314" s="310"/>
      <c r="E314" s="311"/>
      <c r="F314" s="312"/>
      <c r="G314" s="141"/>
      <c r="H314" s="317"/>
      <c r="I314" s="318"/>
      <c r="J314" s="416"/>
      <c r="K314" s="313">
        <f>+Mensual_Limpia!K906+Mensual_Limpia!K1005+Mensual_Limpia!K1100</f>
        <v>0</v>
      </c>
      <c r="L314" s="318"/>
      <c r="M314" s="347"/>
      <c r="N314" s="317"/>
      <c r="O314" s="318"/>
      <c r="P314" s="318"/>
      <c r="Q314" s="317"/>
      <c r="R314" s="313"/>
      <c r="S314" s="316"/>
      <c r="T314" s="226"/>
      <c r="U314" s="210"/>
      <c r="V314" s="210"/>
      <c r="W314" s="210"/>
      <c r="X314" s="210"/>
      <c r="Y314" s="210"/>
      <c r="Z314" s="210"/>
      <c r="AA314" s="210"/>
      <c r="AB314" s="210"/>
      <c r="AC314" s="210"/>
      <c r="AD314" s="210"/>
    </row>
    <row r="315" spans="2:30" ht="15.75" thickBot="1">
      <c r="B315" s="319" t="s">
        <v>52</v>
      </c>
      <c r="C315" s="320"/>
      <c r="D315" s="321"/>
      <c r="E315" s="311" t="s">
        <v>53</v>
      </c>
      <c r="F315" s="322"/>
      <c r="G315" s="142">
        <v>48</v>
      </c>
      <c r="H315" s="417">
        <f>+Mensual_Limpia!H907+Mensual_Limpia!H1006+Mensual_Limpia!H1101</f>
        <v>12</v>
      </c>
      <c r="I315" s="420"/>
      <c r="J315" s="421"/>
      <c r="K315" s="313">
        <f>+Mensual_Limpia!K907+Mensual_Limpia!K1006+Mensual_Limpia!K1101</f>
        <v>12</v>
      </c>
      <c r="L315" s="318"/>
      <c r="M315" s="347"/>
      <c r="N315" s="317">
        <f t="shared" si="70"/>
        <v>48</v>
      </c>
      <c r="O315" s="318"/>
      <c r="P315" s="318"/>
      <c r="Q315" s="417">
        <v>48</v>
      </c>
      <c r="R315" s="420"/>
      <c r="S315" s="421"/>
      <c r="T315" s="226">
        <f t="shared" ref="T315" si="78">+Q315/G315</f>
        <v>1</v>
      </c>
      <c r="U315" s="205">
        <f>+Mensual_Limpia!H907+Mensual_Limpia!H1006+Mensual_Limpia!H1101</f>
        <v>12</v>
      </c>
      <c r="V315" s="205">
        <f>+H315-U315</f>
        <v>0</v>
      </c>
      <c r="W315" s="205">
        <f>+Mensual_Limpia!K907+Mensual_Limpia!K1006+Mensual_Limpia!K1101</f>
        <v>12</v>
      </c>
      <c r="X315" s="205">
        <f>+W315-K315</f>
        <v>0</v>
      </c>
      <c r="Y315" s="205">
        <f>+Mensual_Limpia!N1101</f>
        <v>48</v>
      </c>
      <c r="Z315" s="205">
        <f>+Y315-N315</f>
        <v>0</v>
      </c>
      <c r="AA315" s="205">
        <f>+Mensual_Limpia!Q1101</f>
        <v>48</v>
      </c>
      <c r="AB315" s="205">
        <f>+AA315-Q315</f>
        <v>0</v>
      </c>
      <c r="AC315" s="206">
        <f>+AA315/G315</f>
        <v>1</v>
      </c>
      <c r="AD315" s="207">
        <f>+T315-AC315</f>
        <v>0</v>
      </c>
    </row>
    <row r="316" spans="2:30" ht="15.75" thickBot="1">
      <c r="B316" s="426" t="s">
        <v>22</v>
      </c>
      <c r="C316" s="324"/>
      <c r="D316" s="324"/>
      <c r="E316" s="324"/>
      <c r="F316" s="427"/>
      <c r="G316" s="326"/>
      <c r="H316" s="326"/>
      <c r="I316" s="326"/>
      <c r="J316" s="326"/>
      <c r="K316" s="326"/>
      <c r="L316" s="326"/>
      <c r="M316" s="327"/>
      <c r="N316" s="325"/>
      <c r="O316" s="326"/>
      <c r="P316" s="326"/>
      <c r="Q316" s="326"/>
      <c r="R316" s="326"/>
      <c r="S316" s="326"/>
      <c r="T316" s="327"/>
      <c r="U316" s="210"/>
      <c r="V316" s="210"/>
      <c r="W316" s="210"/>
      <c r="X316" s="210"/>
      <c r="Y316" s="210"/>
      <c r="Z316" s="210"/>
      <c r="AA316" s="210"/>
      <c r="AB316" s="210"/>
      <c r="AC316" s="210"/>
      <c r="AD316" s="210"/>
    </row>
    <row r="317" spans="2:30" ht="15.75" thickBot="1">
      <c r="B317" s="5"/>
      <c r="C317" s="6"/>
      <c r="D317" s="7"/>
      <c r="E317" s="8"/>
      <c r="F317" s="9"/>
      <c r="G317" s="11"/>
      <c r="H317" s="12"/>
      <c r="I317" s="12"/>
      <c r="J317" s="13"/>
      <c r="K317" s="12"/>
      <c r="L317" s="13"/>
      <c r="M317" s="12"/>
      <c r="N317" s="12"/>
      <c r="O317" s="12"/>
      <c r="P317" s="12"/>
      <c r="Q317" s="13"/>
      <c r="R317" s="12"/>
      <c r="S317" s="10"/>
      <c r="T317" s="12"/>
      <c r="U317" s="210"/>
      <c r="V317" s="210"/>
      <c r="W317" s="210"/>
      <c r="X317" s="210"/>
      <c r="Y317" s="210"/>
      <c r="Z317" s="210"/>
      <c r="AA317" s="210"/>
      <c r="AB317" s="210"/>
      <c r="AC317" s="210"/>
      <c r="AD317" s="210"/>
    </row>
    <row r="318" spans="2:30" ht="16.5" thickBot="1">
      <c r="B318" s="328" t="s">
        <v>23</v>
      </c>
      <c r="C318" s="329"/>
      <c r="D318" s="329"/>
      <c r="E318" s="329"/>
      <c r="F318" s="330"/>
      <c r="G318" s="335"/>
      <c r="H318" s="335"/>
      <c r="I318" s="335"/>
      <c r="J318" s="335"/>
      <c r="K318" s="335"/>
      <c r="L318" s="335"/>
      <c r="M318" s="335"/>
      <c r="N318" s="335"/>
      <c r="O318" s="335"/>
      <c r="P318" s="335"/>
      <c r="Q318" s="335"/>
      <c r="R318" s="335"/>
      <c r="S318" s="335"/>
      <c r="T318" s="336"/>
      <c r="U318" s="210"/>
      <c r="V318" s="210"/>
      <c r="W318" s="210"/>
      <c r="X318" s="210"/>
      <c r="Y318" s="210"/>
      <c r="Z318" s="210"/>
      <c r="AA318" s="210"/>
      <c r="AB318" s="210"/>
      <c r="AC318" s="210"/>
      <c r="AD318" s="210"/>
    </row>
    <row r="319" spans="2:30" ht="15.75" thickBot="1">
      <c r="B319" s="331"/>
      <c r="C319" s="332"/>
      <c r="D319" s="332"/>
      <c r="E319" s="332"/>
      <c r="F319" s="333"/>
      <c r="G319" s="374" t="s">
        <v>108</v>
      </c>
      <c r="H319" s="332" t="s">
        <v>82</v>
      </c>
      <c r="I319" s="332"/>
      <c r="J319" s="332"/>
      <c r="K319" s="332"/>
      <c r="L319" s="332"/>
      <c r="M319" s="333"/>
      <c r="N319" s="340" t="s">
        <v>78</v>
      </c>
      <c r="O319" s="341"/>
      <c r="P319" s="341"/>
      <c r="Q319" s="341"/>
      <c r="R319" s="341"/>
      <c r="S319" s="341"/>
      <c r="T319" s="342"/>
      <c r="U319" s="210"/>
      <c r="V319" s="210"/>
      <c r="W319" s="210"/>
      <c r="X319" s="210"/>
      <c r="Y319" s="210"/>
      <c r="Z319" s="210"/>
      <c r="AA319" s="210"/>
      <c r="AB319" s="210"/>
      <c r="AC319" s="210"/>
      <c r="AD319" s="210"/>
    </row>
    <row r="320" spans="2:30" ht="15.75" thickBot="1">
      <c r="B320" s="331"/>
      <c r="C320" s="332"/>
      <c r="D320" s="332"/>
      <c r="E320" s="332"/>
      <c r="F320" s="333"/>
      <c r="G320" s="473"/>
      <c r="H320" s="301" t="s">
        <v>19</v>
      </c>
      <c r="I320" s="302"/>
      <c r="J320" s="303"/>
      <c r="K320" s="301" t="s">
        <v>26</v>
      </c>
      <c r="L320" s="302"/>
      <c r="M320" s="303"/>
      <c r="N320" s="301" t="s">
        <v>19</v>
      </c>
      <c r="O320" s="302"/>
      <c r="P320" s="343"/>
      <c r="Q320" s="344" t="s">
        <v>26</v>
      </c>
      <c r="R320" s="302"/>
      <c r="S320" s="303"/>
      <c r="T320" s="345" t="s">
        <v>21</v>
      </c>
      <c r="U320" s="233" t="s">
        <v>132</v>
      </c>
      <c r="V320" s="234"/>
      <c r="W320" s="233" t="s">
        <v>133</v>
      </c>
      <c r="X320" s="234"/>
      <c r="Y320" s="233" t="s">
        <v>134</v>
      </c>
      <c r="Z320" s="234"/>
      <c r="AA320" s="233" t="s">
        <v>135</v>
      </c>
      <c r="AB320" s="234"/>
      <c r="AC320" s="233" t="s">
        <v>131</v>
      </c>
      <c r="AD320" s="234"/>
    </row>
    <row r="321" spans="2:30" ht="15.75" thickBot="1">
      <c r="B321" s="331"/>
      <c r="C321" s="332"/>
      <c r="D321" s="332"/>
      <c r="E321" s="332"/>
      <c r="F321" s="333"/>
      <c r="G321" s="474"/>
      <c r="H321" s="180" t="s">
        <v>27</v>
      </c>
      <c r="I321" s="174" t="s">
        <v>28</v>
      </c>
      <c r="J321" s="174" t="s">
        <v>29</v>
      </c>
      <c r="K321" s="180" t="s">
        <v>27</v>
      </c>
      <c r="L321" s="174" t="s">
        <v>28</v>
      </c>
      <c r="M321" s="181" t="s">
        <v>29</v>
      </c>
      <c r="N321" s="15" t="s">
        <v>27</v>
      </c>
      <c r="O321" s="180" t="s">
        <v>28</v>
      </c>
      <c r="P321" s="16" t="s">
        <v>29</v>
      </c>
      <c r="Q321" s="17" t="s">
        <v>27</v>
      </c>
      <c r="R321" s="179" t="s">
        <v>28</v>
      </c>
      <c r="S321" s="174" t="s">
        <v>29</v>
      </c>
      <c r="T321" s="346"/>
      <c r="U321" s="235"/>
      <c r="V321" s="236"/>
      <c r="W321" s="235"/>
      <c r="X321" s="236"/>
      <c r="Y321" s="235"/>
      <c r="Z321" s="236"/>
      <c r="AA321" s="235"/>
      <c r="AB321" s="236"/>
      <c r="AC321" s="235"/>
      <c r="AD321" s="236"/>
    </row>
    <row r="322" spans="2:30" ht="15.75" thickBot="1">
      <c r="B322" s="459" t="s">
        <v>30</v>
      </c>
      <c r="C322" s="460"/>
      <c r="D322" s="460"/>
      <c r="E322" s="460"/>
      <c r="F322" s="460"/>
      <c r="G322" s="460"/>
      <c r="H322" s="460"/>
      <c r="I322" s="460"/>
      <c r="J322" s="460"/>
      <c r="K322" s="460"/>
      <c r="L322" s="460"/>
      <c r="M322" s="460"/>
      <c r="N322" s="460"/>
      <c r="O322" s="460"/>
      <c r="P322" s="460"/>
      <c r="Q322" s="460"/>
      <c r="R322" s="460"/>
      <c r="S322" s="460"/>
      <c r="T322" s="461"/>
      <c r="U322" s="210"/>
      <c r="V322" s="210"/>
      <c r="W322" s="210"/>
      <c r="X322" s="210"/>
      <c r="Y322" s="210"/>
      <c r="Z322" s="210"/>
      <c r="AA322" s="210"/>
      <c r="AB322" s="210"/>
      <c r="AC322" s="210"/>
      <c r="AD322" s="210"/>
    </row>
    <row r="323" spans="2:30" ht="15.75" thickBot="1">
      <c r="B323" s="285" t="s">
        <v>49</v>
      </c>
      <c r="C323" s="286"/>
      <c r="D323" s="286"/>
      <c r="E323" s="286"/>
      <c r="F323" s="286"/>
      <c r="G323" s="95">
        <f>SUM(G324:G337)</f>
        <v>272871</v>
      </c>
      <c r="H323" s="95"/>
      <c r="I323" s="95">
        <f>SUM(I324:I337)</f>
        <v>39670.53</v>
      </c>
      <c r="J323" s="95"/>
      <c r="K323" s="95"/>
      <c r="L323" s="95">
        <f>SUM(L324:L337)</f>
        <v>92886.55</v>
      </c>
      <c r="M323" s="95"/>
      <c r="N323" s="95"/>
      <c r="O323" s="95">
        <f>SUM(O324:O337)</f>
        <v>272871</v>
      </c>
      <c r="P323" s="173"/>
      <c r="Q323" s="95"/>
      <c r="R323" s="95">
        <f>SUM(R324:R337)</f>
        <v>272871</v>
      </c>
      <c r="S323" s="173"/>
      <c r="T323" s="159"/>
      <c r="U323" s="210"/>
      <c r="V323" s="210"/>
      <c r="W323" s="210"/>
      <c r="X323" s="210"/>
      <c r="Y323" s="210"/>
      <c r="Z323" s="210"/>
      <c r="AA323" s="210"/>
      <c r="AB323" s="210"/>
      <c r="AC323" s="210"/>
      <c r="AD323" s="210"/>
    </row>
    <row r="324" spans="2:30">
      <c r="B324" s="86" t="s">
        <v>93</v>
      </c>
      <c r="F324" s="84"/>
      <c r="G324" s="119">
        <v>6000</v>
      </c>
      <c r="H324" s="20"/>
      <c r="I324" s="20">
        <f>+Mensual_Limpia!I916+Mensual_Limpia!I1015+Mensual_Limpia!I1110</f>
        <v>0</v>
      </c>
      <c r="J324" s="20"/>
      <c r="K324" s="20"/>
      <c r="L324" s="125">
        <v>0</v>
      </c>
      <c r="M324" s="108"/>
      <c r="N324" s="20"/>
      <c r="O324" s="20">
        <f>+I324+O229</f>
        <v>6000</v>
      </c>
      <c r="P324" s="20"/>
      <c r="Q324" s="20"/>
      <c r="R324" s="20">
        <f>SUM(L324,R229)</f>
        <v>6000</v>
      </c>
      <c r="S324" s="20"/>
      <c r="T324" s="152">
        <f>+R324/G324</f>
        <v>1</v>
      </c>
      <c r="U324" s="121">
        <f>+Mensual_Limpia!I916+Mensual_Limpia!I1015+Mensual_Limpia!I1110</f>
        <v>0</v>
      </c>
      <c r="V324" s="211">
        <f>+I324-U324</f>
        <v>0</v>
      </c>
      <c r="W324" s="121">
        <f>+Mensual_Limpia!L916+Mensual_Limpia!L1015+Mensual_Limpia!L1110</f>
        <v>0</v>
      </c>
      <c r="X324" s="211">
        <f>+L324-W324</f>
        <v>0</v>
      </c>
      <c r="Y324" s="121">
        <f>+Mensual_Limpia!O1110</f>
        <v>6000</v>
      </c>
      <c r="Z324" s="211">
        <f>+O324-Y324</f>
        <v>0</v>
      </c>
      <c r="AA324" s="121">
        <f>+Mensual_Limpia!R1110</f>
        <v>6000</v>
      </c>
      <c r="AB324" s="211">
        <f t="shared" ref="AB324" si="79">+R324-AA324</f>
        <v>0</v>
      </c>
      <c r="AC324" s="212">
        <f>+AA324/G324</f>
        <v>1</v>
      </c>
      <c r="AD324" s="212">
        <f>+T324-AC324</f>
        <v>0</v>
      </c>
    </row>
    <row r="325" spans="2:30">
      <c r="B325" s="86" t="s">
        <v>94</v>
      </c>
      <c r="F325" s="84"/>
      <c r="G325" s="119">
        <v>30000</v>
      </c>
      <c r="H325" s="20"/>
      <c r="I325" s="20">
        <f>+Mensual_Limpia!I917+Mensual_Limpia!I1016+Mensual_Limpia!I1111</f>
        <v>0</v>
      </c>
      <c r="J325" s="20"/>
      <c r="K325" s="20"/>
      <c r="L325" s="119">
        <v>0</v>
      </c>
      <c r="M325" s="108"/>
      <c r="N325" s="20"/>
      <c r="O325" s="20">
        <f t="shared" ref="O325:O337" si="80">+I325+O230</f>
        <v>30000</v>
      </c>
      <c r="P325" s="20"/>
      <c r="Q325" s="20"/>
      <c r="R325" s="20">
        <v>30000</v>
      </c>
      <c r="S325" s="20"/>
      <c r="T325" s="152">
        <f t="shared" ref="T325:T337" si="81">+R325/G325</f>
        <v>1</v>
      </c>
      <c r="U325" s="121">
        <f>+Mensual_Limpia!I917+Mensual_Limpia!I1016+Mensual_Limpia!I1111</f>
        <v>0</v>
      </c>
      <c r="V325" s="211">
        <f t="shared" ref="V325:V337" si="82">+I325-U325</f>
        <v>0</v>
      </c>
      <c r="W325" s="121">
        <f>+Mensual_Limpia!L917+Mensual_Limpia!L1016+Mensual_Limpia!L1111</f>
        <v>0</v>
      </c>
      <c r="X325" s="211">
        <f t="shared" ref="X325:X337" si="83">+L325-W325</f>
        <v>0</v>
      </c>
      <c r="Y325" s="121">
        <f>+Mensual_Limpia!O1111</f>
        <v>30000</v>
      </c>
      <c r="Z325" s="211">
        <f t="shared" ref="Z325:Z337" si="84">+O325-Y325</f>
        <v>0</v>
      </c>
      <c r="AA325" s="121">
        <f>+Mensual_Limpia!R1111</f>
        <v>30000</v>
      </c>
      <c r="AB325" s="211">
        <f t="shared" ref="AB325:AB337" si="85">+R325-AA325</f>
        <v>0</v>
      </c>
      <c r="AC325" s="212">
        <f t="shared" ref="AC325:AC337" si="86">+AA325/G325</f>
        <v>1</v>
      </c>
      <c r="AD325" s="212">
        <f t="shared" ref="AD325:AD337" si="87">+T325-AC325</f>
        <v>0</v>
      </c>
    </row>
    <row r="326" spans="2:30">
      <c r="B326" s="86" t="s">
        <v>95</v>
      </c>
      <c r="F326" s="84"/>
      <c r="G326" s="119">
        <v>10500</v>
      </c>
      <c r="H326" s="20"/>
      <c r="I326" s="20">
        <f>+Mensual_Limpia!I918+Mensual_Limpia!I1017+Mensual_Limpia!I1112</f>
        <v>1500</v>
      </c>
      <c r="J326" s="20"/>
      <c r="K326" s="20"/>
      <c r="L326" s="119">
        <v>5000</v>
      </c>
      <c r="M326" s="108"/>
      <c r="N326" s="20"/>
      <c r="O326" s="20">
        <f t="shared" si="80"/>
        <v>10500</v>
      </c>
      <c r="P326" s="20"/>
      <c r="Q326" s="20"/>
      <c r="R326" s="20">
        <v>10500</v>
      </c>
      <c r="S326" s="20"/>
      <c r="T326" s="152">
        <f t="shared" si="81"/>
        <v>1</v>
      </c>
      <c r="U326" s="121">
        <f>+Mensual_Limpia!I918+Mensual_Limpia!I1017+Mensual_Limpia!I1112</f>
        <v>1500</v>
      </c>
      <c r="V326" s="211">
        <f t="shared" si="82"/>
        <v>0</v>
      </c>
      <c r="W326" s="121">
        <f>+Mensual_Limpia!L918+Mensual_Limpia!L1017+Mensual_Limpia!L1112</f>
        <v>5000</v>
      </c>
      <c r="X326" s="211">
        <f t="shared" si="83"/>
        <v>0</v>
      </c>
      <c r="Y326" s="121">
        <f>+Mensual_Limpia!O1112</f>
        <v>10500</v>
      </c>
      <c r="Z326" s="211">
        <f t="shared" si="84"/>
        <v>0</v>
      </c>
      <c r="AA326" s="121">
        <f>+Mensual_Limpia!R1112</f>
        <v>10500</v>
      </c>
      <c r="AB326" s="211">
        <f t="shared" si="85"/>
        <v>0</v>
      </c>
      <c r="AC326" s="212">
        <f t="shared" si="86"/>
        <v>1</v>
      </c>
      <c r="AD326" s="212">
        <f t="shared" si="87"/>
        <v>0</v>
      </c>
    </row>
    <row r="327" spans="2:30">
      <c r="B327" s="86" t="s">
        <v>96</v>
      </c>
      <c r="F327" s="84"/>
      <c r="G327" s="119">
        <v>16000</v>
      </c>
      <c r="H327" s="20"/>
      <c r="I327" s="20">
        <f>+Mensual_Limpia!I919+Mensual_Limpia!I1018+Mensual_Limpia!I1113</f>
        <v>4000</v>
      </c>
      <c r="J327" s="20"/>
      <c r="K327" s="20"/>
      <c r="L327" s="119">
        <v>13000</v>
      </c>
      <c r="M327" s="108"/>
      <c r="N327" s="20"/>
      <c r="O327" s="20">
        <f t="shared" si="80"/>
        <v>16000</v>
      </c>
      <c r="P327" s="20"/>
      <c r="Q327" s="20"/>
      <c r="R327" s="20">
        <v>16000</v>
      </c>
      <c r="S327" s="20"/>
      <c r="T327" s="152">
        <f t="shared" si="81"/>
        <v>1</v>
      </c>
      <c r="U327" s="121">
        <f>+Mensual_Limpia!I919+Mensual_Limpia!I1018+Mensual_Limpia!I1113</f>
        <v>4000</v>
      </c>
      <c r="V327" s="211">
        <f t="shared" si="82"/>
        <v>0</v>
      </c>
      <c r="W327" s="121">
        <f>+Mensual_Limpia!L919+Mensual_Limpia!L1018+Mensual_Limpia!L1113</f>
        <v>13000</v>
      </c>
      <c r="X327" s="211">
        <f t="shared" si="83"/>
        <v>0</v>
      </c>
      <c r="Y327" s="121">
        <f>+Mensual_Limpia!O1113</f>
        <v>16000</v>
      </c>
      <c r="Z327" s="211">
        <f t="shared" si="84"/>
        <v>0</v>
      </c>
      <c r="AA327" s="121">
        <f>+Mensual_Limpia!R1113</f>
        <v>16000</v>
      </c>
      <c r="AB327" s="211">
        <f t="shared" si="85"/>
        <v>0</v>
      </c>
      <c r="AC327" s="212">
        <f t="shared" si="86"/>
        <v>1</v>
      </c>
      <c r="AD327" s="212">
        <f t="shared" si="87"/>
        <v>0</v>
      </c>
    </row>
    <row r="328" spans="2:30">
      <c r="B328" s="86" t="s">
        <v>97</v>
      </c>
      <c r="F328" s="84"/>
      <c r="G328" s="119">
        <v>92994</v>
      </c>
      <c r="H328" s="20"/>
      <c r="I328" s="20">
        <f>+Mensual_Limpia!I920+Mensual_Limpia!I1019+Mensual_Limpia!I1114</f>
        <v>28880.97</v>
      </c>
      <c r="J328" s="20"/>
      <c r="K328" s="20"/>
      <c r="L328" s="119">
        <v>47896</v>
      </c>
      <c r="M328" s="108"/>
      <c r="N328" s="20"/>
      <c r="O328" s="20">
        <f t="shared" si="80"/>
        <v>92994</v>
      </c>
      <c r="P328" s="20"/>
      <c r="Q328" s="20"/>
      <c r="R328" s="20">
        <v>92994</v>
      </c>
      <c r="S328" s="20"/>
      <c r="T328" s="152">
        <f t="shared" si="81"/>
        <v>1</v>
      </c>
      <c r="U328" s="121">
        <f>+Mensual_Limpia!I920+Mensual_Limpia!I1019+Mensual_Limpia!I1114</f>
        <v>28880.97</v>
      </c>
      <c r="V328" s="211">
        <f t="shared" si="82"/>
        <v>0</v>
      </c>
      <c r="W328" s="121">
        <f>+Mensual_Limpia!L920+Mensual_Limpia!L1019+Mensual_Limpia!L1114</f>
        <v>47896</v>
      </c>
      <c r="X328" s="211">
        <f t="shared" si="83"/>
        <v>0</v>
      </c>
      <c r="Y328" s="121">
        <f>+Mensual_Limpia!O1114</f>
        <v>92994</v>
      </c>
      <c r="Z328" s="211">
        <f t="shared" si="84"/>
        <v>0</v>
      </c>
      <c r="AA328" s="121">
        <f>+Mensual_Limpia!R1114</f>
        <v>92994</v>
      </c>
      <c r="AB328" s="211">
        <f t="shared" si="85"/>
        <v>0</v>
      </c>
      <c r="AC328" s="212">
        <f t="shared" si="86"/>
        <v>1</v>
      </c>
      <c r="AD328" s="212">
        <f t="shared" si="87"/>
        <v>0</v>
      </c>
    </row>
    <row r="329" spans="2:30">
      <c r="B329" s="86" t="s">
        <v>98</v>
      </c>
      <c r="F329" s="84"/>
      <c r="G329" s="119">
        <v>5000</v>
      </c>
      <c r="H329" s="20"/>
      <c r="I329" s="20">
        <f>+Mensual_Limpia!I921+Mensual_Limpia!I1020+Mensual_Limpia!I1115</f>
        <v>0</v>
      </c>
      <c r="J329" s="20"/>
      <c r="K329" s="20"/>
      <c r="L329" s="119">
        <v>1700</v>
      </c>
      <c r="M329" s="108"/>
      <c r="N329" s="20"/>
      <c r="O329" s="20">
        <f t="shared" si="80"/>
        <v>5000</v>
      </c>
      <c r="P329" s="20"/>
      <c r="Q329" s="20"/>
      <c r="R329" s="20">
        <v>5000</v>
      </c>
      <c r="S329" s="20"/>
      <c r="T329" s="152">
        <f t="shared" si="81"/>
        <v>1</v>
      </c>
      <c r="U329" s="121">
        <f>+Mensual_Limpia!I921+Mensual_Limpia!I1020+Mensual_Limpia!I1115</f>
        <v>0</v>
      </c>
      <c r="V329" s="211">
        <f t="shared" si="82"/>
        <v>0</v>
      </c>
      <c r="W329" s="121">
        <f>+Mensual_Limpia!L921+Mensual_Limpia!L1020+Mensual_Limpia!L1115</f>
        <v>1700</v>
      </c>
      <c r="X329" s="211">
        <f t="shared" si="83"/>
        <v>0</v>
      </c>
      <c r="Y329" s="121">
        <f>+Mensual_Limpia!O1115</f>
        <v>5000</v>
      </c>
      <c r="Z329" s="211">
        <f t="shared" si="84"/>
        <v>0</v>
      </c>
      <c r="AA329" s="121">
        <f>+Mensual_Limpia!R1115</f>
        <v>5000</v>
      </c>
      <c r="AB329" s="211">
        <f t="shared" si="85"/>
        <v>0</v>
      </c>
      <c r="AC329" s="212">
        <f t="shared" si="86"/>
        <v>1</v>
      </c>
      <c r="AD329" s="212">
        <f t="shared" si="87"/>
        <v>0</v>
      </c>
    </row>
    <row r="330" spans="2:30">
      <c r="B330" s="86" t="s">
        <v>99</v>
      </c>
      <c r="F330" s="84"/>
      <c r="G330" s="119">
        <v>14000</v>
      </c>
      <c r="H330" s="20"/>
      <c r="I330" s="20">
        <f>+Mensual_Limpia!I922+Mensual_Limpia!I1021+Mensual_Limpia!I1116</f>
        <v>758</v>
      </c>
      <c r="J330" s="20"/>
      <c r="K330" s="20"/>
      <c r="L330" s="119">
        <v>0</v>
      </c>
      <c r="M330" s="108"/>
      <c r="N330" s="20"/>
      <c r="O330" s="20">
        <f t="shared" si="80"/>
        <v>14000</v>
      </c>
      <c r="P330" s="20"/>
      <c r="Q330" s="20"/>
      <c r="R330" s="20">
        <v>14000</v>
      </c>
      <c r="S330" s="20"/>
      <c r="T330" s="152">
        <f t="shared" si="81"/>
        <v>1</v>
      </c>
      <c r="U330" s="121">
        <f>+Mensual_Limpia!I922+Mensual_Limpia!I1021+Mensual_Limpia!I1116</f>
        <v>758</v>
      </c>
      <c r="V330" s="211">
        <f t="shared" si="82"/>
        <v>0</v>
      </c>
      <c r="W330" s="121">
        <f>+Mensual_Limpia!L922+Mensual_Limpia!L1021+Mensual_Limpia!L1116</f>
        <v>0</v>
      </c>
      <c r="X330" s="211">
        <f t="shared" si="83"/>
        <v>0</v>
      </c>
      <c r="Y330" s="121">
        <f>+Mensual_Limpia!O1116</f>
        <v>14000</v>
      </c>
      <c r="Z330" s="211">
        <f t="shared" si="84"/>
        <v>0</v>
      </c>
      <c r="AA330" s="121">
        <f>+Mensual_Limpia!R1116</f>
        <v>14000</v>
      </c>
      <c r="AB330" s="211">
        <f t="shared" si="85"/>
        <v>0</v>
      </c>
      <c r="AC330" s="212">
        <f t="shared" si="86"/>
        <v>1</v>
      </c>
      <c r="AD330" s="212">
        <f t="shared" si="87"/>
        <v>0</v>
      </c>
    </row>
    <row r="331" spans="2:30">
      <c r="B331" s="86" t="s">
        <v>100</v>
      </c>
      <c r="F331" s="84"/>
      <c r="G331" s="119">
        <v>10000</v>
      </c>
      <c r="H331" s="20"/>
      <c r="I331" s="20">
        <f>+Mensual_Limpia!I923+Mensual_Limpia!I1022+Mensual_Limpia!I1117</f>
        <v>0</v>
      </c>
      <c r="J331" s="20"/>
      <c r="K331" s="20"/>
      <c r="L331" s="119">
        <v>10000</v>
      </c>
      <c r="M331" s="108"/>
      <c r="N331" s="20"/>
      <c r="O331" s="20">
        <f t="shared" si="80"/>
        <v>10000</v>
      </c>
      <c r="P331" s="20"/>
      <c r="Q331" s="20"/>
      <c r="R331" s="20">
        <f>SUM(L331,R236)</f>
        <v>10000</v>
      </c>
      <c r="S331" s="20"/>
      <c r="T331" s="152">
        <f t="shared" si="81"/>
        <v>1</v>
      </c>
      <c r="U331" s="121">
        <f>+Mensual_Limpia!I923+Mensual_Limpia!I1022+Mensual_Limpia!I1117</f>
        <v>0</v>
      </c>
      <c r="V331" s="211">
        <f t="shared" si="82"/>
        <v>0</v>
      </c>
      <c r="W331" s="121">
        <f>+Mensual_Limpia!L923+Mensual_Limpia!L1022+Mensual_Limpia!L1117</f>
        <v>10000</v>
      </c>
      <c r="X331" s="211">
        <f t="shared" si="83"/>
        <v>0</v>
      </c>
      <c r="Y331" s="121">
        <f>+Mensual_Limpia!O1117</f>
        <v>10000</v>
      </c>
      <c r="Z331" s="211">
        <f t="shared" si="84"/>
        <v>0</v>
      </c>
      <c r="AA331" s="121">
        <f>+Mensual_Limpia!R1117</f>
        <v>10000</v>
      </c>
      <c r="AB331" s="211">
        <f t="shared" si="85"/>
        <v>0</v>
      </c>
      <c r="AC331" s="212">
        <f t="shared" si="86"/>
        <v>1</v>
      </c>
      <c r="AD331" s="212">
        <f t="shared" si="87"/>
        <v>0</v>
      </c>
    </row>
    <row r="332" spans="2:30">
      <c r="B332" s="86" t="s">
        <v>101</v>
      </c>
      <c r="F332" s="84"/>
      <c r="G332" s="119">
        <v>12000</v>
      </c>
      <c r="H332" s="20"/>
      <c r="I332" s="20">
        <f>+Mensual_Limpia!I924+Mensual_Limpia!I1023+Mensual_Limpia!I1118</f>
        <v>4000</v>
      </c>
      <c r="J332" s="20"/>
      <c r="K332" s="20"/>
      <c r="L332" s="119">
        <v>793.99</v>
      </c>
      <c r="M332" s="108"/>
      <c r="N332" s="20"/>
      <c r="O332" s="20">
        <f t="shared" si="80"/>
        <v>12000</v>
      </c>
      <c r="P332" s="20"/>
      <c r="Q332" s="20"/>
      <c r="R332" s="20">
        <v>12000</v>
      </c>
      <c r="S332" s="20"/>
      <c r="T332" s="152">
        <f t="shared" si="81"/>
        <v>1</v>
      </c>
      <c r="U332" s="121">
        <f>+Mensual_Limpia!I924+Mensual_Limpia!I1023+Mensual_Limpia!I1118</f>
        <v>4000</v>
      </c>
      <c r="V332" s="211">
        <f t="shared" si="82"/>
        <v>0</v>
      </c>
      <c r="W332" s="121">
        <f>+Mensual_Limpia!L924+Mensual_Limpia!L1023+Mensual_Limpia!L1118</f>
        <v>793.99</v>
      </c>
      <c r="X332" s="211">
        <f t="shared" si="83"/>
        <v>0</v>
      </c>
      <c r="Y332" s="121">
        <f>+Mensual_Limpia!O1118</f>
        <v>12000</v>
      </c>
      <c r="Z332" s="211">
        <f t="shared" si="84"/>
        <v>0</v>
      </c>
      <c r="AA332" s="121">
        <f>+Mensual_Limpia!R1118</f>
        <v>12000</v>
      </c>
      <c r="AB332" s="211">
        <f t="shared" si="85"/>
        <v>0</v>
      </c>
      <c r="AC332" s="212">
        <f t="shared" si="86"/>
        <v>1</v>
      </c>
      <c r="AD332" s="212">
        <f t="shared" si="87"/>
        <v>0</v>
      </c>
    </row>
    <row r="333" spans="2:30">
      <c r="B333" s="86" t="s">
        <v>102</v>
      </c>
      <c r="F333" s="84"/>
      <c r="G333" s="119">
        <v>13000</v>
      </c>
      <c r="H333" s="20"/>
      <c r="I333" s="20">
        <f>+Mensual_Limpia!I925+Mensual_Limpia!I1024+Mensual_Limpia!I1119</f>
        <v>0</v>
      </c>
      <c r="J333" s="20"/>
      <c r="K333" s="20"/>
      <c r="L333" s="119">
        <f>+Mensual_Limpia!L723+Mensual_Limpia!L819+Mensual_Limpia!L922</f>
        <v>0</v>
      </c>
      <c r="M333" s="108"/>
      <c r="N333" s="20"/>
      <c r="O333" s="20">
        <f t="shared" si="80"/>
        <v>13000</v>
      </c>
      <c r="P333" s="20"/>
      <c r="Q333" s="20"/>
      <c r="R333" s="20">
        <v>13000</v>
      </c>
      <c r="S333" s="20"/>
      <c r="T333" s="152">
        <f t="shared" si="81"/>
        <v>1</v>
      </c>
      <c r="U333" s="121">
        <f>+Mensual_Limpia!I925+Mensual_Limpia!I1024+Mensual_Limpia!I1119</f>
        <v>0</v>
      </c>
      <c r="V333" s="211">
        <f t="shared" si="82"/>
        <v>0</v>
      </c>
      <c r="W333" s="121">
        <f>+Mensual_Limpia!L925+Mensual_Limpia!L1024+Mensual_Limpia!L1119</f>
        <v>0</v>
      </c>
      <c r="X333" s="211">
        <f t="shared" si="83"/>
        <v>0</v>
      </c>
      <c r="Y333" s="121">
        <f>+Mensual_Limpia!O1119</f>
        <v>13000</v>
      </c>
      <c r="Z333" s="211">
        <f t="shared" si="84"/>
        <v>0</v>
      </c>
      <c r="AA333" s="121">
        <f>+Mensual_Limpia!R1119</f>
        <v>13000</v>
      </c>
      <c r="AB333" s="211">
        <f t="shared" si="85"/>
        <v>0</v>
      </c>
      <c r="AC333" s="212">
        <f t="shared" si="86"/>
        <v>1</v>
      </c>
      <c r="AD333" s="212">
        <f t="shared" si="87"/>
        <v>0</v>
      </c>
    </row>
    <row r="334" spans="2:30">
      <c r="B334" s="86" t="s">
        <v>103</v>
      </c>
      <c r="F334" s="84"/>
      <c r="G334" s="119">
        <v>38377</v>
      </c>
      <c r="H334" s="20"/>
      <c r="I334" s="20">
        <f>+Mensual_Limpia!I926+Mensual_Limpia!I1025+Mensual_Limpia!I1120</f>
        <v>0</v>
      </c>
      <c r="J334" s="20"/>
      <c r="K334" s="20"/>
      <c r="L334" s="119">
        <v>0</v>
      </c>
      <c r="M334" s="108"/>
      <c r="N334" s="20"/>
      <c r="O334" s="20">
        <f t="shared" si="80"/>
        <v>38377</v>
      </c>
      <c r="P334" s="20"/>
      <c r="Q334" s="20"/>
      <c r="R334" s="20">
        <f>SUM(L334,R239)</f>
        <v>38377</v>
      </c>
      <c r="S334" s="20"/>
      <c r="T334" s="152">
        <f t="shared" si="81"/>
        <v>1</v>
      </c>
      <c r="U334" s="121">
        <f>+Mensual_Limpia!I926+Mensual_Limpia!I1025+Mensual_Limpia!I1120</f>
        <v>0</v>
      </c>
      <c r="V334" s="211">
        <f t="shared" si="82"/>
        <v>0</v>
      </c>
      <c r="W334" s="121">
        <f>+Mensual_Limpia!L926+Mensual_Limpia!L1025+Mensual_Limpia!L1120</f>
        <v>0</v>
      </c>
      <c r="X334" s="211">
        <f t="shared" si="83"/>
        <v>0</v>
      </c>
      <c r="Y334" s="121">
        <f>+Mensual_Limpia!O1120</f>
        <v>38377</v>
      </c>
      <c r="Z334" s="211">
        <f t="shared" si="84"/>
        <v>0</v>
      </c>
      <c r="AA334" s="121">
        <f>+Mensual_Limpia!R1120</f>
        <v>38377</v>
      </c>
      <c r="AB334" s="211">
        <f t="shared" si="85"/>
        <v>0</v>
      </c>
      <c r="AC334" s="212">
        <f t="shared" si="86"/>
        <v>1</v>
      </c>
      <c r="AD334" s="212">
        <f t="shared" si="87"/>
        <v>0</v>
      </c>
    </row>
    <row r="335" spans="2:30">
      <c r="B335" s="86" t="s">
        <v>104</v>
      </c>
      <c r="F335" s="84"/>
      <c r="G335" s="119">
        <v>14000</v>
      </c>
      <c r="H335" s="20"/>
      <c r="I335" s="20">
        <f>+Mensual_Limpia!I927+Mensual_Limpia!I1026+Mensual_Limpia!I1121</f>
        <v>0</v>
      </c>
      <c r="J335" s="20"/>
      <c r="K335" s="20"/>
      <c r="L335" s="119">
        <v>8000</v>
      </c>
      <c r="M335" s="108"/>
      <c r="N335" s="20"/>
      <c r="O335" s="20">
        <f t="shared" si="80"/>
        <v>14000</v>
      </c>
      <c r="P335" s="20"/>
      <c r="Q335" s="20"/>
      <c r="R335" s="20">
        <v>14000</v>
      </c>
      <c r="S335" s="20"/>
      <c r="T335" s="152">
        <f t="shared" si="81"/>
        <v>1</v>
      </c>
      <c r="U335" s="121">
        <f>+Mensual_Limpia!I927+Mensual_Limpia!I1026+Mensual_Limpia!I1121</f>
        <v>0</v>
      </c>
      <c r="V335" s="211">
        <f t="shared" si="82"/>
        <v>0</v>
      </c>
      <c r="W335" s="121">
        <f>+Mensual_Limpia!L927+Mensual_Limpia!L1026+Mensual_Limpia!L1121</f>
        <v>8000</v>
      </c>
      <c r="X335" s="211">
        <f t="shared" si="83"/>
        <v>0</v>
      </c>
      <c r="Y335" s="121">
        <f>+Mensual_Limpia!O1121</f>
        <v>14000</v>
      </c>
      <c r="Z335" s="211">
        <f t="shared" si="84"/>
        <v>0</v>
      </c>
      <c r="AA335" s="121">
        <f>+Mensual_Limpia!R1121</f>
        <v>14000</v>
      </c>
      <c r="AB335" s="211">
        <f t="shared" si="85"/>
        <v>0</v>
      </c>
      <c r="AC335" s="212">
        <f t="shared" si="86"/>
        <v>1</v>
      </c>
      <c r="AD335" s="212">
        <f t="shared" si="87"/>
        <v>0</v>
      </c>
    </row>
    <row r="336" spans="2:30">
      <c r="B336" s="86" t="s">
        <v>105</v>
      </c>
      <c r="F336" s="84"/>
      <c r="G336" s="119">
        <v>1000</v>
      </c>
      <c r="H336" s="20"/>
      <c r="I336" s="20">
        <f>+Mensual_Limpia!I928+Mensual_Limpia!I1027+Mensual_Limpia!I1122</f>
        <v>531.55999999999995</v>
      </c>
      <c r="J336" s="20"/>
      <c r="K336" s="20"/>
      <c r="L336" s="119">
        <v>496.56</v>
      </c>
      <c r="M336" s="20"/>
      <c r="N336" s="20"/>
      <c r="O336" s="20">
        <f t="shared" si="80"/>
        <v>999.99999999999989</v>
      </c>
      <c r="P336" s="20"/>
      <c r="Q336" s="20"/>
      <c r="R336" s="20">
        <v>1000</v>
      </c>
      <c r="S336" s="20"/>
      <c r="T336" s="152">
        <f t="shared" si="81"/>
        <v>1</v>
      </c>
      <c r="U336" s="121">
        <f>+Mensual_Limpia!I928+Mensual_Limpia!I1027+Mensual_Limpia!I1122</f>
        <v>531.55999999999995</v>
      </c>
      <c r="V336" s="211">
        <f t="shared" si="82"/>
        <v>0</v>
      </c>
      <c r="W336" s="121">
        <f>+Mensual_Limpia!L928+Mensual_Limpia!L1027+Mensual_Limpia!L1122</f>
        <v>496.55999999999995</v>
      </c>
      <c r="X336" s="211">
        <f t="shared" si="83"/>
        <v>0</v>
      </c>
      <c r="Y336" s="121">
        <f>+Mensual_Limpia!O1122</f>
        <v>1000</v>
      </c>
      <c r="Z336" s="211">
        <f t="shared" si="84"/>
        <v>0</v>
      </c>
      <c r="AA336" s="121">
        <f>+Mensual_Limpia!R1122</f>
        <v>1000</v>
      </c>
      <c r="AB336" s="211">
        <f t="shared" si="85"/>
        <v>0</v>
      </c>
      <c r="AC336" s="212">
        <f t="shared" si="86"/>
        <v>1</v>
      </c>
      <c r="AD336" s="212">
        <f t="shared" si="87"/>
        <v>0</v>
      </c>
    </row>
    <row r="337" spans="2:30" ht="15.75" thickBot="1">
      <c r="B337" s="88" t="s">
        <v>106</v>
      </c>
      <c r="C337" s="83"/>
      <c r="D337" s="83"/>
      <c r="E337" s="83"/>
      <c r="F337" s="87"/>
      <c r="G337" s="119">
        <v>10000</v>
      </c>
      <c r="H337" s="20"/>
      <c r="I337" s="20">
        <f>+Mensual_Limpia!I929+Mensual_Limpia!I1028+Mensual_Limpia!I1123</f>
        <v>0</v>
      </c>
      <c r="J337" s="20"/>
      <c r="K337" s="20"/>
      <c r="L337" s="119">
        <f>+Mensual_Limpia!L929+Mensual_Limpia!L1028+Mensual_Limpia!L1123</f>
        <v>6000</v>
      </c>
      <c r="M337" s="108"/>
      <c r="N337" s="20"/>
      <c r="O337" s="20">
        <f t="shared" si="80"/>
        <v>10000</v>
      </c>
      <c r="P337" s="20"/>
      <c r="Q337" s="20"/>
      <c r="R337" s="20">
        <v>10000</v>
      </c>
      <c r="S337" s="20"/>
      <c r="T337" s="152">
        <f t="shared" si="81"/>
        <v>1</v>
      </c>
      <c r="U337" s="121">
        <f>+Mensual_Limpia!I929+Mensual_Limpia!I1028+Mensual_Limpia!I1123</f>
        <v>0</v>
      </c>
      <c r="V337" s="211">
        <f t="shared" si="82"/>
        <v>0</v>
      </c>
      <c r="W337" s="121">
        <f>+Mensual_Limpia!L929+Mensual_Limpia!L1028+Mensual_Limpia!L1123</f>
        <v>6000</v>
      </c>
      <c r="X337" s="211">
        <f t="shared" si="83"/>
        <v>0</v>
      </c>
      <c r="Y337" s="121">
        <f>+Mensual_Limpia!O1123</f>
        <v>10000</v>
      </c>
      <c r="Z337" s="211">
        <f t="shared" si="84"/>
        <v>0</v>
      </c>
      <c r="AA337" s="121">
        <f>+Mensual_Limpia!R1123</f>
        <v>10000</v>
      </c>
      <c r="AB337" s="211">
        <f t="shared" si="85"/>
        <v>0</v>
      </c>
      <c r="AC337" s="212">
        <f t="shared" si="86"/>
        <v>1</v>
      </c>
      <c r="AD337" s="212">
        <f t="shared" si="87"/>
        <v>0</v>
      </c>
    </row>
    <row r="338" spans="2:30" ht="15.75" thickBot="1">
      <c r="B338" s="285" t="s">
        <v>51</v>
      </c>
      <c r="C338" s="286"/>
      <c r="D338" s="286"/>
      <c r="E338" s="286"/>
      <c r="F338" s="286"/>
      <c r="G338" s="95"/>
      <c r="H338" s="95"/>
      <c r="I338" s="95"/>
      <c r="J338" s="95"/>
      <c r="K338" s="173"/>
      <c r="L338" s="128"/>
      <c r="M338" s="107"/>
      <c r="N338" s="95"/>
      <c r="O338" s="95"/>
      <c r="P338" s="95"/>
      <c r="Q338" s="95"/>
      <c r="R338" s="95"/>
      <c r="S338" s="173"/>
      <c r="T338" s="158"/>
      <c r="U338" s="210"/>
      <c r="V338" s="210"/>
      <c r="W338" s="210"/>
      <c r="X338" s="210"/>
      <c r="Y338" s="210"/>
      <c r="Z338" s="210"/>
      <c r="AA338" s="210"/>
      <c r="AB338" s="31"/>
      <c r="AC338" s="210"/>
      <c r="AD338" s="210"/>
    </row>
    <row r="339" spans="2:30">
      <c r="B339" s="289"/>
      <c r="C339" s="290"/>
      <c r="D339" s="290"/>
      <c r="E339" s="290"/>
      <c r="F339" s="291"/>
      <c r="G339" s="94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152"/>
      <c r="U339" s="210"/>
      <c r="V339" s="210"/>
      <c r="W339" s="210"/>
      <c r="X339" s="210"/>
      <c r="Y339" s="210"/>
      <c r="Z339" s="210"/>
      <c r="AA339" s="210"/>
      <c r="AB339" s="210"/>
      <c r="AC339" s="210"/>
      <c r="AD339" s="210"/>
    </row>
    <row r="340" spans="2:30" ht="15.75" thickBot="1">
      <c r="B340" s="175"/>
      <c r="C340" s="176"/>
      <c r="D340" s="176"/>
      <c r="E340" s="176"/>
      <c r="F340" s="177"/>
      <c r="G340" s="94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152"/>
      <c r="U340" s="210"/>
      <c r="V340" s="210"/>
      <c r="W340" s="210"/>
      <c r="X340" s="210"/>
      <c r="Y340" s="210"/>
      <c r="Z340" s="210"/>
      <c r="AA340" s="210"/>
      <c r="AB340" s="210"/>
      <c r="AC340" s="210"/>
      <c r="AD340" s="210"/>
    </row>
    <row r="341" spans="2:30" ht="15.75" thickBot="1">
      <c r="B341" s="133" t="s">
        <v>89</v>
      </c>
      <c r="C341" s="132"/>
      <c r="D341" s="132"/>
      <c r="E341" s="132"/>
      <c r="F341" s="132"/>
      <c r="G341" s="161">
        <f>SUM(G342:G344)</f>
        <v>287129</v>
      </c>
      <c r="H341" s="162"/>
      <c r="I341" s="163">
        <f>SUM(I342:I344)</f>
        <v>79711.47</v>
      </c>
      <c r="J341" s="164"/>
      <c r="K341" s="164"/>
      <c r="L341" s="163">
        <f>SUM(L342:L344)</f>
        <v>124745.56</v>
      </c>
      <c r="M341" s="164"/>
      <c r="N341" s="164"/>
      <c r="O341" s="163">
        <f>SUM(O342:O344)</f>
        <v>287129</v>
      </c>
      <c r="P341" s="164"/>
      <c r="Q341" s="164"/>
      <c r="R341" s="163">
        <f>SUM(R342:R344)</f>
        <v>287129</v>
      </c>
      <c r="S341" s="165"/>
      <c r="T341" s="160"/>
      <c r="U341" s="210"/>
      <c r="V341" s="210"/>
      <c r="W341" s="210"/>
      <c r="X341" s="210"/>
      <c r="Y341" s="210"/>
      <c r="Z341" s="210"/>
      <c r="AA341" s="210"/>
      <c r="AB341" s="210"/>
      <c r="AC341" s="210"/>
      <c r="AD341" s="210"/>
    </row>
    <row r="342" spans="2:30">
      <c r="B342" s="86" t="s">
        <v>90</v>
      </c>
      <c r="F342" s="84"/>
      <c r="G342" s="119">
        <v>233196</v>
      </c>
      <c r="H342" s="20"/>
      <c r="I342" s="20">
        <f>+Mensual_Limpia!I934+Mensual_Limpia!I1033+Mensual_Limpia!I1128</f>
        <v>58299</v>
      </c>
      <c r="J342" s="20"/>
      <c r="K342" s="20"/>
      <c r="L342" s="115">
        <v>70812.56</v>
      </c>
      <c r="M342" s="20"/>
      <c r="N342" s="20"/>
      <c r="O342" s="20">
        <f>+I342+O247</f>
        <v>233196</v>
      </c>
      <c r="P342" s="20"/>
      <c r="Q342" s="20"/>
      <c r="R342" s="20">
        <v>233196</v>
      </c>
      <c r="S342" s="20"/>
      <c r="T342" s="152">
        <f t="shared" ref="T342:T344" si="88">+R342/G342</f>
        <v>1</v>
      </c>
      <c r="U342" s="121">
        <f>+Mensual_Limpia!I934+Mensual_Limpia!I1033+Mensual_Limpia!I1128</f>
        <v>58299</v>
      </c>
      <c r="V342" s="211">
        <f t="shared" ref="V342:V344" si="89">+I342-U342</f>
        <v>0</v>
      </c>
      <c r="W342" s="121">
        <f>+Mensual_Limpia!L934+Mensual_Limpia!L1033+Mensual_Limpia!L1128</f>
        <v>70812.56</v>
      </c>
      <c r="X342" s="211">
        <f t="shared" ref="X342:X344" si="90">+L342-W342</f>
        <v>0</v>
      </c>
      <c r="Y342" s="121">
        <f>+Mensual_Limpia!O1128</f>
        <v>233196</v>
      </c>
      <c r="Z342" s="211">
        <f t="shared" ref="Z342:Z344" si="91">+O342-Y342</f>
        <v>0</v>
      </c>
      <c r="AA342" s="121">
        <f>+Mensual_Limpia!R1128</f>
        <v>233196</v>
      </c>
      <c r="AB342" s="211">
        <f t="shared" ref="AB342:AB344" si="92">+R342-AA342</f>
        <v>0</v>
      </c>
      <c r="AC342" s="212">
        <f t="shared" ref="AC342:AC344" si="93">+AA342/G342</f>
        <v>1</v>
      </c>
      <c r="AD342" s="212">
        <f t="shared" ref="AD342:AD344" si="94">+T342-AC342</f>
        <v>0</v>
      </c>
    </row>
    <row r="343" spans="2:30">
      <c r="B343" s="86" t="s">
        <v>91</v>
      </c>
      <c r="F343" s="84"/>
      <c r="G343" s="119">
        <v>19433</v>
      </c>
      <c r="H343" s="20"/>
      <c r="I343" s="20">
        <f>+Mensual_Limpia!I935+Mensual_Limpia!I1034+Mensual_Limpia!I1129</f>
        <v>19433</v>
      </c>
      <c r="J343" s="20"/>
      <c r="K343" s="20"/>
      <c r="L343" s="119">
        <v>19433</v>
      </c>
      <c r="M343" s="108"/>
      <c r="N343" s="20"/>
      <c r="O343" s="20">
        <f t="shared" ref="O343:O344" si="95">+I343+O248</f>
        <v>19433</v>
      </c>
      <c r="P343" s="20"/>
      <c r="Q343" s="20"/>
      <c r="R343" s="20">
        <f>SUM(L343,R248)</f>
        <v>19433</v>
      </c>
      <c r="S343" s="20"/>
      <c r="T343" s="152">
        <f t="shared" si="88"/>
        <v>1</v>
      </c>
      <c r="U343" s="121">
        <f>+Mensual_Limpia!I935+Mensual_Limpia!I1034+Mensual_Limpia!I1129</f>
        <v>19433</v>
      </c>
      <c r="V343" s="211">
        <f t="shared" si="89"/>
        <v>0</v>
      </c>
      <c r="W343" s="121">
        <f>+Mensual_Limpia!L935+Mensual_Limpia!L1034+Mensual_Limpia!L1129</f>
        <v>19433</v>
      </c>
      <c r="X343" s="211">
        <f t="shared" si="90"/>
        <v>0</v>
      </c>
      <c r="Y343" s="121">
        <f>+Mensual_Limpia!O1129</f>
        <v>19433</v>
      </c>
      <c r="Z343" s="211">
        <f t="shared" si="91"/>
        <v>0</v>
      </c>
      <c r="AA343" s="121">
        <f>+Mensual_Limpia!R1129</f>
        <v>19433</v>
      </c>
      <c r="AB343" s="211">
        <f t="shared" si="92"/>
        <v>0</v>
      </c>
      <c r="AC343" s="212">
        <f t="shared" si="93"/>
        <v>1</v>
      </c>
      <c r="AD343" s="212">
        <f t="shared" si="94"/>
        <v>0</v>
      </c>
    </row>
    <row r="344" spans="2:30" ht="15.75" thickBot="1">
      <c r="B344" s="86" t="s">
        <v>92</v>
      </c>
      <c r="F344" s="84"/>
      <c r="G344" s="119">
        <v>34500</v>
      </c>
      <c r="H344" s="20"/>
      <c r="I344" s="20">
        <f>+Mensual_Limpia!I936+Mensual_Limpia!I1035+Mensual_Limpia!I1130</f>
        <v>1979.47</v>
      </c>
      <c r="J344" s="20"/>
      <c r="K344" s="20"/>
      <c r="L344" s="119">
        <v>34500</v>
      </c>
      <c r="M344" s="108"/>
      <c r="N344" s="20"/>
      <c r="O344" s="20">
        <f t="shared" si="95"/>
        <v>34500</v>
      </c>
      <c r="P344" s="20"/>
      <c r="Q344" s="20"/>
      <c r="R344" s="20">
        <f>SUM(L344,R249)</f>
        <v>34500</v>
      </c>
      <c r="S344" s="20"/>
      <c r="T344" s="152">
        <f t="shared" si="88"/>
        <v>1</v>
      </c>
      <c r="U344" s="121">
        <f>+Mensual_Limpia!I936+Mensual_Limpia!I1035+Mensual_Limpia!I1130</f>
        <v>1979.47</v>
      </c>
      <c r="V344" s="211">
        <f t="shared" si="89"/>
        <v>0</v>
      </c>
      <c r="W344" s="121">
        <f>+Mensual_Limpia!L936+Mensual_Limpia!L1035+Mensual_Limpia!L1130</f>
        <v>34500</v>
      </c>
      <c r="X344" s="211">
        <f t="shared" si="90"/>
        <v>0</v>
      </c>
      <c r="Y344" s="121">
        <f>+Mensual_Limpia!O1130</f>
        <v>34500</v>
      </c>
      <c r="Z344" s="211">
        <f t="shared" si="91"/>
        <v>0</v>
      </c>
      <c r="AA344" s="121">
        <f>+Mensual_Limpia!R1130</f>
        <v>34500</v>
      </c>
      <c r="AB344" s="211">
        <f t="shared" si="92"/>
        <v>0</v>
      </c>
      <c r="AC344" s="212">
        <f t="shared" si="93"/>
        <v>1</v>
      </c>
      <c r="AD344" s="212">
        <f t="shared" si="94"/>
        <v>0</v>
      </c>
    </row>
    <row r="345" spans="2:30" ht="15.75" thickBot="1">
      <c r="B345" s="292" t="s">
        <v>22</v>
      </c>
      <c r="C345" s="293"/>
      <c r="D345" s="293"/>
      <c r="E345" s="293"/>
      <c r="F345" s="294"/>
      <c r="G345" s="167">
        <f>+G323+G341+G338</f>
        <v>560000</v>
      </c>
      <c r="H345" s="21"/>
      <c r="I345" s="21">
        <f>+I323+I338+I341</f>
        <v>119382</v>
      </c>
      <c r="J345" s="21"/>
      <c r="K345" s="21"/>
      <c r="L345" s="21">
        <f>+L323+L338+L341</f>
        <v>217632.11</v>
      </c>
      <c r="M345" s="21"/>
      <c r="N345" s="21"/>
      <c r="O345" s="21">
        <f>+O323+O338+O341</f>
        <v>560000</v>
      </c>
      <c r="P345" s="21"/>
      <c r="Q345" s="21"/>
      <c r="R345" s="21">
        <f>+R323+R338+R341</f>
        <v>560000</v>
      </c>
      <c r="S345" s="22"/>
      <c r="T345" s="153"/>
    </row>
    <row r="346" spans="2:30" ht="15.75" thickBot="1"/>
    <row r="347" spans="2:30" ht="15.75" thickBot="1">
      <c r="B347" s="295" t="s">
        <v>31</v>
      </c>
      <c r="C347" s="296"/>
      <c r="D347" s="296"/>
      <c r="E347" s="296"/>
      <c r="F347" s="296"/>
      <c r="G347" s="296"/>
      <c r="H347" s="296"/>
      <c r="I347" s="296"/>
      <c r="J347" s="296"/>
      <c r="K347" s="296"/>
      <c r="L347" s="296"/>
      <c r="M347" s="296"/>
      <c r="N347" s="296"/>
      <c r="O347" s="296"/>
      <c r="P347" s="296"/>
      <c r="Q347" s="296"/>
      <c r="R347" s="296"/>
      <c r="S347" s="296"/>
      <c r="T347" s="297"/>
      <c r="W347" s="121"/>
    </row>
    <row r="348" spans="2:30" ht="15.75" thickBot="1">
      <c r="B348" s="298"/>
      <c r="C348" s="299"/>
      <c r="D348" s="301" t="s">
        <v>16</v>
      </c>
      <c r="E348" s="302"/>
      <c r="F348" s="302"/>
      <c r="G348" s="302"/>
      <c r="H348" s="303"/>
      <c r="I348" s="301" t="s">
        <v>32</v>
      </c>
      <c r="J348" s="302"/>
      <c r="K348" s="302"/>
      <c r="L348" s="302"/>
      <c r="M348" s="302"/>
      <c r="N348" s="303"/>
      <c r="O348" s="301" t="s">
        <v>18</v>
      </c>
      <c r="P348" s="302"/>
      <c r="Q348" s="302"/>
      <c r="R348" s="302"/>
      <c r="S348" s="302"/>
      <c r="T348" s="26"/>
    </row>
    <row r="349" spans="2:30" ht="15.75" thickBot="1">
      <c r="B349" s="258"/>
      <c r="C349" s="300"/>
      <c r="D349" s="304" t="s">
        <v>27</v>
      </c>
      <c r="E349" s="305"/>
      <c r="F349" s="305" t="s">
        <v>28</v>
      </c>
      <c r="G349" s="305"/>
      <c r="H349" s="190"/>
      <c r="I349" s="304" t="s">
        <v>27</v>
      </c>
      <c r="J349" s="305"/>
      <c r="K349" s="305" t="s">
        <v>28</v>
      </c>
      <c r="L349" s="305"/>
      <c r="M349" s="306" t="s">
        <v>29</v>
      </c>
      <c r="N349" s="307"/>
      <c r="O349" s="304" t="s">
        <v>27</v>
      </c>
      <c r="P349" s="305"/>
      <c r="Q349" s="305" t="s">
        <v>28</v>
      </c>
      <c r="R349" s="305"/>
      <c r="S349" s="306" t="s">
        <v>29</v>
      </c>
      <c r="T349" s="307"/>
    </row>
    <row r="350" spans="2:30">
      <c r="B350" s="273" t="s">
        <v>33</v>
      </c>
      <c r="C350" s="274"/>
      <c r="D350" s="275"/>
      <c r="E350" s="276"/>
      <c r="F350" s="277">
        <f>+G323</f>
        <v>272871</v>
      </c>
      <c r="G350" s="277"/>
      <c r="H350" s="186"/>
      <c r="I350" s="275"/>
      <c r="J350" s="276"/>
      <c r="K350" s="276">
        <f>+L323</f>
        <v>92886.55</v>
      </c>
      <c r="L350" s="276"/>
      <c r="M350" s="276"/>
      <c r="N350" s="278"/>
      <c r="O350" s="275"/>
      <c r="P350" s="276"/>
      <c r="Q350" s="279">
        <f>+R323</f>
        <v>272871</v>
      </c>
      <c r="R350" s="279"/>
      <c r="S350" s="276"/>
      <c r="T350" s="278"/>
    </row>
    <row r="351" spans="2:30" ht="15.75" thickBot="1">
      <c r="B351" s="280" t="s">
        <v>34</v>
      </c>
      <c r="C351" s="281"/>
      <c r="D351" s="239"/>
      <c r="E351" s="237"/>
      <c r="F351" s="237">
        <f>+G341</f>
        <v>287129</v>
      </c>
      <c r="G351" s="237"/>
      <c r="H351" s="187"/>
      <c r="I351" s="239"/>
      <c r="J351" s="237"/>
      <c r="K351" s="237">
        <f>+L341</f>
        <v>124745.56</v>
      </c>
      <c r="L351" s="237"/>
      <c r="M351" s="237"/>
      <c r="N351" s="238"/>
      <c r="O351" s="239"/>
      <c r="P351" s="237"/>
      <c r="Q351" s="237">
        <f>+R341</f>
        <v>287129</v>
      </c>
      <c r="R351" s="237"/>
      <c r="S351" s="237"/>
      <c r="T351" s="238"/>
    </row>
    <row r="352" spans="2:30" ht="15.75" thickBot="1">
      <c r="B352" s="27" t="s">
        <v>22</v>
      </c>
      <c r="C352" s="28"/>
      <c r="D352" s="240"/>
      <c r="E352" s="241"/>
      <c r="F352" s="242">
        <f>SUM(F350:G351)</f>
        <v>560000</v>
      </c>
      <c r="G352" s="242"/>
      <c r="H352" s="191"/>
      <c r="I352" s="240"/>
      <c r="J352" s="241"/>
      <c r="K352" s="242">
        <f>SUM(K350:L351)</f>
        <v>217632.11</v>
      </c>
      <c r="L352" s="242"/>
      <c r="M352" s="241"/>
      <c r="N352" s="243"/>
      <c r="O352" s="240"/>
      <c r="P352" s="241"/>
      <c r="Q352" s="242">
        <f>SUM(Q350:R351)</f>
        <v>560000</v>
      </c>
      <c r="R352" s="242"/>
      <c r="S352" s="241"/>
      <c r="T352" s="243"/>
    </row>
    <row r="353" spans="2:20" ht="15.75" thickBot="1">
      <c r="B353" s="180"/>
      <c r="C353" s="180"/>
      <c r="D353" s="180"/>
      <c r="E353" s="180"/>
      <c r="F353" s="183"/>
      <c r="G353" s="183"/>
      <c r="H353" s="183"/>
      <c r="I353" s="183"/>
      <c r="J353" s="183"/>
      <c r="K353" s="183"/>
      <c r="L353" s="218"/>
      <c r="M353" s="183"/>
      <c r="N353" s="183"/>
      <c r="O353" s="183"/>
      <c r="P353" s="183"/>
      <c r="Q353" s="18"/>
      <c r="R353" s="18"/>
      <c r="S353" s="18"/>
      <c r="T353" s="18"/>
    </row>
    <row r="354" spans="2:20" ht="15.75" thickBot="1">
      <c r="B354" s="256" t="s">
        <v>35</v>
      </c>
      <c r="C354" s="257"/>
      <c r="D354" s="257"/>
      <c r="E354" s="258"/>
      <c r="F354" s="252"/>
      <c r="G354" s="252"/>
      <c r="H354" s="252"/>
      <c r="I354" s="252"/>
      <c r="J354" s="252"/>
      <c r="K354" s="252"/>
      <c r="L354" s="252"/>
      <c r="M354" s="252"/>
      <c r="N354" s="252"/>
      <c r="O354" s="252"/>
      <c r="P354" s="252"/>
      <c r="Q354" s="252"/>
      <c r="R354" s="252"/>
      <c r="S354" s="252"/>
      <c r="T354" s="252"/>
    </row>
    <row r="355" spans="2:20">
      <c r="B355" s="259"/>
      <c r="C355" s="260"/>
      <c r="D355" s="260"/>
      <c r="E355" s="260"/>
      <c r="F355" s="260"/>
      <c r="G355" s="260"/>
      <c r="H355" s="260"/>
      <c r="I355" s="260"/>
      <c r="J355" s="260"/>
      <c r="K355" s="260"/>
      <c r="L355" s="260"/>
      <c r="M355" s="260"/>
      <c r="N355" s="260"/>
      <c r="O355" s="260"/>
      <c r="P355" s="260"/>
      <c r="Q355" s="260"/>
      <c r="R355" s="260"/>
      <c r="S355" s="260"/>
      <c r="T355" s="261"/>
    </row>
    <row r="356" spans="2:20">
      <c r="B356" s="262"/>
      <c r="C356" s="263"/>
      <c r="D356" s="263"/>
      <c r="E356" s="263"/>
      <c r="F356" s="263"/>
      <c r="G356" s="263"/>
      <c r="H356" s="263"/>
      <c r="I356" s="263"/>
      <c r="J356" s="263"/>
      <c r="K356" s="263"/>
      <c r="L356" s="263"/>
      <c r="M356" s="263"/>
      <c r="N356" s="263"/>
      <c r="O356" s="263"/>
      <c r="P356" s="263"/>
      <c r="Q356" s="263"/>
      <c r="R356" s="263"/>
      <c r="S356" s="263"/>
      <c r="T356" s="264"/>
    </row>
    <row r="357" spans="2:20">
      <c r="B357" s="262"/>
      <c r="C357" s="263"/>
      <c r="D357" s="263"/>
      <c r="E357" s="263"/>
      <c r="F357" s="263"/>
      <c r="G357" s="263"/>
      <c r="H357" s="263"/>
      <c r="I357" s="263"/>
      <c r="J357" s="263"/>
      <c r="K357" s="263"/>
      <c r="L357" s="263"/>
      <c r="M357" s="263"/>
      <c r="N357" s="263"/>
      <c r="O357" s="263"/>
      <c r="P357" s="263"/>
      <c r="Q357" s="263"/>
      <c r="R357" s="263"/>
      <c r="S357" s="263"/>
      <c r="T357" s="264"/>
    </row>
    <row r="358" spans="2:20">
      <c r="B358" s="262"/>
      <c r="C358" s="263"/>
      <c r="D358" s="263"/>
      <c r="E358" s="263"/>
      <c r="F358" s="263"/>
      <c r="G358" s="263"/>
      <c r="H358" s="263"/>
      <c r="I358" s="263"/>
      <c r="J358" s="263"/>
      <c r="K358" s="263"/>
      <c r="L358" s="263"/>
      <c r="M358" s="263"/>
      <c r="N358" s="263"/>
      <c r="O358" s="263"/>
      <c r="P358" s="263"/>
      <c r="Q358" s="263"/>
      <c r="R358" s="263"/>
      <c r="S358" s="263"/>
      <c r="T358" s="264"/>
    </row>
    <row r="359" spans="2:20">
      <c r="B359" s="262"/>
      <c r="C359" s="263"/>
      <c r="D359" s="263"/>
      <c r="E359" s="263"/>
      <c r="F359" s="263"/>
      <c r="G359" s="263"/>
      <c r="H359" s="263"/>
      <c r="I359" s="263"/>
      <c r="J359" s="263"/>
      <c r="K359" s="263"/>
      <c r="L359" s="263"/>
      <c r="M359" s="263"/>
      <c r="N359" s="263"/>
      <c r="O359" s="263"/>
      <c r="P359" s="263"/>
      <c r="Q359" s="263"/>
      <c r="R359" s="263"/>
      <c r="S359" s="263"/>
      <c r="T359" s="264"/>
    </row>
    <row r="360" spans="2:20">
      <c r="B360" s="262"/>
      <c r="C360" s="263"/>
      <c r="D360" s="263"/>
      <c r="E360" s="263"/>
      <c r="F360" s="263"/>
      <c r="G360" s="263"/>
      <c r="H360" s="263"/>
      <c r="I360" s="263"/>
      <c r="J360" s="263"/>
      <c r="K360" s="263"/>
      <c r="L360" s="263"/>
      <c r="M360" s="263"/>
      <c r="N360" s="263"/>
      <c r="O360" s="263"/>
      <c r="P360" s="263"/>
      <c r="Q360" s="263"/>
      <c r="R360" s="263"/>
      <c r="S360" s="263"/>
      <c r="T360" s="264"/>
    </row>
    <row r="361" spans="2:20" ht="15.75" thickBot="1">
      <c r="B361" s="265"/>
      <c r="C361" s="266"/>
      <c r="D361" s="266"/>
      <c r="E361" s="266"/>
      <c r="F361" s="266"/>
      <c r="G361" s="266"/>
      <c r="H361" s="266"/>
      <c r="I361" s="266"/>
      <c r="J361" s="266"/>
      <c r="K361" s="266"/>
      <c r="L361" s="266"/>
      <c r="M361" s="266"/>
      <c r="N361" s="266"/>
      <c r="O361" s="266"/>
      <c r="P361" s="266"/>
      <c r="Q361" s="266"/>
      <c r="R361" s="266"/>
      <c r="S361" s="266"/>
      <c r="T361" s="267"/>
    </row>
    <row r="362" spans="2:20">
      <c r="B362" s="18"/>
    </row>
    <row r="363" spans="2:20">
      <c r="G363" s="31"/>
      <c r="H363" s="31"/>
      <c r="N363" s="31"/>
      <c r="P363" s="31"/>
    </row>
    <row r="364" spans="2:20">
      <c r="B364" s="32"/>
      <c r="C364" s="32"/>
      <c r="D364" s="32"/>
      <c r="E364" s="32"/>
      <c r="F364" s="32"/>
      <c r="H364" s="32"/>
      <c r="I364" s="248" t="s">
        <v>36</v>
      </c>
      <c r="J364" s="248"/>
      <c r="K364" s="248"/>
      <c r="L364" s="248"/>
      <c r="M364" s="248"/>
      <c r="N364" s="248"/>
      <c r="Q364" s="248" t="s">
        <v>37</v>
      </c>
      <c r="R364" s="248"/>
      <c r="S364" s="248"/>
      <c r="T364" s="248"/>
    </row>
    <row r="365" spans="2:20">
      <c r="B365" s="268" t="s">
        <v>38</v>
      </c>
      <c r="C365" s="268"/>
      <c r="D365" s="268"/>
      <c r="E365" s="268"/>
      <c r="F365" s="268"/>
      <c r="G365" s="33"/>
      <c r="H365" s="33"/>
      <c r="I365" s="269"/>
      <c r="J365" s="269"/>
      <c r="K365" s="269"/>
      <c r="L365" s="269"/>
      <c r="M365" s="269"/>
      <c r="N365" s="269"/>
      <c r="O365" s="33"/>
      <c r="P365" s="33"/>
      <c r="Q365" s="271" t="s">
        <v>1</v>
      </c>
      <c r="R365" s="271"/>
      <c r="S365" s="271"/>
      <c r="T365" s="271"/>
    </row>
    <row r="366" spans="2:20">
      <c r="B366" s="268"/>
      <c r="C366" s="268"/>
      <c r="D366" s="268"/>
      <c r="E366" s="268"/>
      <c r="F366" s="268"/>
      <c r="G366" s="182"/>
      <c r="H366" s="182"/>
      <c r="I366" s="269"/>
      <c r="J366" s="269"/>
      <c r="K366" s="269"/>
      <c r="L366" s="269"/>
      <c r="M366" s="269"/>
      <c r="N366" s="269"/>
      <c r="O366" s="182"/>
      <c r="P366" s="182"/>
      <c r="Q366" s="271"/>
      <c r="R366" s="271"/>
      <c r="S366" s="271"/>
      <c r="T366" s="271"/>
    </row>
    <row r="367" spans="2:20">
      <c r="B367" s="268"/>
      <c r="C367" s="268"/>
      <c r="D367" s="268"/>
      <c r="E367" s="268"/>
      <c r="F367" s="268"/>
      <c r="G367" s="182"/>
      <c r="H367" s="182"/>
      <c r="I367" s="269"/>
      <c r="J367" s="269"/>
      <c r="K367" s="269"/>
      <c r="L367" s="269"/>
      <c r="M367" s="269"/>
      <c r="N367" s="269"/>
      <c r="O367" s="182"/>
      <c r="P367" s="182"/>
      <c r="Q367" s="271"/>
      <c r="R367" s="271"/>
      <c r="S367" s="271"/>
      <c r="T367" s="271"/>
    </row>
    <row r="368" spans="2:20">
      <c r="B368" s="268"/>
      <c r="C368" s="268"/>
      <c r="D368" s="268"/>
      <c r="E368" s="268"/>
      <c r="F368" s="268"/>
      <c r="G368" s="182"/>
      <c r="H368" s="182"/>
      <c r="I368" s="269"/>
      <c r="J368" s="269"/>
      <c r="K368" s="269"/>
      <c r="L368" s="269"/>
      <c r="M368" s="269"/>
      <c r="N368" s="269"/>
      <c r="O368" s="182"/>
      <c r="P368" s="182"/>
      <c r="Q368" s="271"/>
      <c r="R368" s="271"/>
      <c r="S368" s="271"/>
      <c r="T368" s="271"/>
    </row>
    <row r="369" spans="2:20" ht="15.75" thickBot="1">
      <c r="B369" s="272"/>
      <c r="C369" s="272"/>
      <c r="D369" s="272"/>
      <c r="E369" s="272"/>
      <c r="F369" s="272"/>
      <c r="I369" s="270"/>
      <c r="J369" s="270"/>
      <c r="K369" s="270"/>
      <c r="L369" s="270"/>
      <c r="M369" s="270"/>
      <c r="N369" s="270"/>
      <c r="Q369" s="252"/>
      <c r="R369" s="252"/>
      <c r="S369" s="252"/>
      <c r="T369" s="252"/>
    </row>
    <row r="370" spans="2:20">
      <c r="B370" s="244" t="s">
        <v>66</v>
      </c>
      <c r="C370" s="244"/>
      <c r="D370" s="244"/>
      <c r="E370" s="244"/>
      <c r="F370" s="244"/>
      <c r="I370" s="244" t="s">
        <v>56</v>
      </c>
      <c r="J370" s="244"/>
      <c r="K370" s="244"/>
      <c r="L370" s="244"/>
      <c r="M370" s="244"/>
      <c r="N370" s="244"/>
      <c r="Q370" s="245" t="s">
        <v>114</v>
      </c>
      <c r="R370" s="245"/>
      <c r="S370" s="245"/>
      <c r="T370" s="245"/>
    </row>
    <row r="371" spans="2:20">
      <c r="B371" s="246" t="s">
        <v>57</v>
      </c>
      <c r="C371" s="246"/>
      <c r="D371" s="246"/>
      <c r="E371" s="246"/>
      <c r="F371" s="246"/>
      <c r="I371" s="247" t="s">
        <v>58</v>
      </c>
      <c r="J371" s="247"/>
      <c r="K371" s="247"/>
      <c r="L371" s="247"/>
      <c r="M371" s="247"/>
      <c r="N371" s="247"/>
      <c r="O371" s="81"/>
      <c r="P371" s="81"/>
      <c r="Q371" s="247" t="s">
        <v>59</v>
      </c>
      <c r="R371" s="247"/>
      <c r="S371" s="247"/>
      <c r="T371" s="247"/>
    </row>
    <row r="373" spans="2:20">
      <c r="I373" s="248" t="s">
        <v>40</v>
      </c>
      <c r="J373" s="248"/>
      <c r="K373" s="248"/>
      <c r="L373" s="248"/>
      <c r="M373" s="248"/>
      <c r="N373" s="248"/>
    </row>
    <row r="374" spans="2:20">
      <c r="B374" s="249" t="s">
        <v>120</v>
      </c>
      <c r="C374" s="250"/>
      <c r="D374" s="250"/>
      <c r="E374" s="250"/>
      <c r="F374" s="250"/>
      <c r="G374" s="250"/>
      <c r="I374" s="251" t="s">
        <v>39</v>
      </c>
      <c r="J374" s="251"/>
      <c r="K374" s="251"/>
      <c r="L374" s="251"/>
      <c r="M374" s="251"/>
      <c r="N374" s="251"/>
      <c r="Q374" s="251" t="s">
        <v>41</v>
      </c>
      <c r="R374" s="251"/>
      <c r="S374" s="251"/>
      <c r="T374" s="251"/>
    </row>
    <row r="375" spans="2:20">
      <c r="B375" s="246"/>
      <c r="C375" s="246"/>
      <c r="D375" s="246"/>
      <c r="E375" s="246"/>
      <c r="F375" s="246"/>
      <c r="I375" s="251"/>
      <c r="J375" s="251"/>
      <c r="K375" s="251"/>
      <c r="L375" s="251"/>
      <c r="M375" s="251"/>
      <c r="N375" s="251"/>
      <c r="Q375" s="246"/>
      <c r="R375" s="246"/>
      <c r="S375" s="246"/>
      <c r="T375" s="246"/>
    </row>
    <row r="376" spans="2:20">
      <c r="B376" s="246"/>
      <c r="C376" s="246"/>
      <c r="D376" s="246"/>
      <c r="E376" s="246"/>
      <c r="F376" s="246"/>
      <c r="I376" s="251"/>
      <c r="J376" s="251"/>
      <c r="K376" s="251"/>
      <c r="L376" s="251"/>
      <c r="M376" s="251"/>
      <c r="N376" s="251"/>
      <c r="Q376" s="246"/>
      <c r="R376" s="246"/>
      <c r="S376" s="246"/>
      <c r="T376" s="246"/>
    </row>
    <row r="377" spans="2:20">
      <c r="B377" s="246"/>
      <c r="C377" s="246"/>
      <c r="D377" s="246"/>
      <c r="E377" s="246"/>
      <c r="F377" s="246"/>
      <c r="I377" s="251"/>
      <c r="J377" s="251"/>
      <c r="K377" s="251"/>
      <c r="L377" s="251"/>
      <c r="M377" s="251"/>
      <c r="N377" s="251"/>
      <c r="Q377" s="246"/>
      <c r="R377" s="246"/>
      <c r="S377" s="246"/>
      <c r="T377" s="246"/>
    </row>
    <row r="378" spans="2:20" ht="15.75" thickBot="1">
      <c r="B378" s="252"/>
      <c r="C378" s="252"/>
      <c r="D378" s="252"/>
      <c r="E378" s="252"/>
      <c r="F378" s="252"/>
      <c r="G378" s="34"/>
      <c r="H378" s="34"/>
      <c r="I378" s="253"/>
      <c r="J378" s="253"/>
      <c r="K378" s="253"/>
      <c r="L378" s="253"/>
      <c r="M378" s="253"/>
      <c r="N378" s="253"/>
      <c r="O378" s="34"/>
      <c r="P378" s="34"/>
      <c r="Q378" s="252"/>
      <c r="R378" s="252"/>
      <c r="S378" s="252"/>
      <c r="T378" s="252"/>
    </row>
    <row r="379" spans="2:20">
      <c r="B379" s="244" t="s">
        <v>60</v>
      </c>
      <c r="C379" s="244"/>
      <c r="D379" s="244"/>
      <c r="E379" s="244"/>
      <c r="F379" s="244"/>
      <c r="G379" s="82"/>
      <c r="H379" s="82"/>
      <c r="I379" s="244" t="s">
        <v>61</v>
      </c>
      <c r="J379" s="244"/>
      <c r="K379" s="244"/>
      <c r="L379" s="244"/>
      <c r="M379" s="244"/>
      <c r="N379" s="244"/>
      <c r="O379" s="34"/>
      <c r="P379" s="34"/>
      <c r="Q379" s="244" t="s">
        <v>62</v>
      </c>
      <c r="R379" s="244"/>
      <c r="S379" s="244"/>
      <c r="T379" s="244"/>
    </row>
    <row r="380" spans="2:20" ht="32.25" customHeight="1">
      <c r="B380" s="254" t="s">
        <v>63</v>
      </c>
      <c r="C380" s="254"/>
      <c r="D380" s="254"/>
      <c r="E380" s="254"/>
      <c r="F380" s="254"/>
      <c r="I380" s="255" t="s">
        <v>64</v>
      </c>
      <c r="J380" s="255"/>
      <c r="K380" s="255"/>
      <c r="L380" s="255"/>
      <c r="M380" s="255"/>
      <c r="N380" s="255"/>
      <c r="Q380" s="255" t="s">
        <v>65</v>
      </c>
      <c r="R380" s="255"/>
      <c r="S380" s="255"/>
      <c r="T380" s="255"/>
    </row>
  </sheetData>
  <mergeCells count="661">
    <mergeCell ref="B374:G374"/>
    <mergeCell ref="B379:F379"/>
    <mergeCell ref="I379:N379"/>
    <mergeCell ref="Q379:T379"/>
    <mergeCell ref="B380:F380"/>
    <mergeCell ref="I380:N380"/>
    <mergeCell ref="Q380:T380"/>
    <mergeCell ref="B371:F371"/>
    <mergeCell ref="I371:N371"/>
    <mergeCell ref="Q371:T371"/>
    <mergeCell ref="I373:N373"/>
    <mergeCell ref="I374:N374"/>
    <mergeCell ref="Q374:T374"/>
    <mergeCell ref="B375:F378"/>
    <mergeCell ref="I375:N378"/>
    <mergeCell ref="Q375:T378"/>
    <mergeCell ref="B366:F369"/>
    <mergeCell ref="B370:F370"/>
    <mergeCell ref="I370:N370"/>
    <mergeCell ref="Q370:T370"/>
    <mergeCell ref="D352:E352"/>
    <mergeCell ref="F352:G352"/>
    <mergeCell ref="I352:J352"/>
    <mergeCell ref="K352:L352"/>
    <mergeCell ref="M352:N352"/>
    <mergeCell ref="O352:P352"/>
    <mergeCell ref="Q352:R352"/>
    <mergeCell ref="S352:T352"/>
    <mergeCell ref="B354:D354"/>
    <mergeCell ref="E354:T354"/>
    <mergeCell ref="B355:T361"/>
    <mergeCell ref="I364:N364"/>
    <mergeCell ref="Q364:T364"/>
    <mergeCell ref="B365:F365"/>
    <mergeCell ref="I365:N369"/>
    <mergeCell ref="Q365:T369"/>
    <mergeCell ref="B351:C351"/>
    <mergeCell ref="D351:E351"/>
    <mergeCell ref="F351:G351"/>
    <mergeCell ref="I351:J351"/>
    <mergeCell ref="K351:L351"/>
    <mergeCell ref="M351:N351"/>
    <mergeCell ref="O351:P351"/>
    <mergeCell ref="Q351:R351"/>
    <mergeCell ref="S351:T351"/>
    <mergeCell ref="B350:C350"/>
    <mergeCell ref="D350:E350"/>
    <mergeCell ref="F350:G350"/>
    <mergeCell ref="I350:J350"/>
    <mergeCell ref="K350:L350"/>
    <mergeCell ref="M350:N350"/>
    <mergeCell ref="O350:P350"/>
    <mergeCell ref="Q350:R350"/>
    <mergeCell ref="S350:T350"/>
    <mergeCell ref="B322:T322"/>
    <mergeCell ref="B323:F323"/>
    <mergeCell ref="B338:F338"/>
    <mergeCell ref="B339:F339"/>
    <mergeCell ref="B345:F345"/>
    <mergeCell ref="B347:T347"/>
    <mergeCell ref="B348:C349"/>
    <mergeCell ref="D348:H348"/>
    <mergeCell ref="I348:N348"/>
    <mergeCell ref="O348:S348"/>
    <mergeCell ref="D349:E349"/>
    <mergeCell ref="F349:G349"/>
    <mergeCell ref="I349:J349"/>
    <mergeCell ref="K349:L349"/>
    <mergeCell ref="M349:N349"/>
    <mergeCell ref="O349:P349"/>
    <mergeCell ref="Q349:R349"/>
    <mergeCell ref="S349:T349"/>
    <mergeCell ref="B316:F316"/>
    <mergeCell ref="G316:M316"/>
    <mergeCell ref="N316:T316"/>
    <mergeCell ref="B318:F321"/>
    <mergeCell ref="G318:T318"/>
    <mergeCell ref="G319:G321"/>
    <mergeCell ref="H319:M319"/>
    <mergeCell ref="N319:T319"/>
    <mergeCell ref="H320:J320"/>
    <mergeCell ref="K320:M320"/>
    <mergeCell ref="N320:P320"/>
    <mergeCell ref="Q320:S320"/>
    <mergeCell ref="T320:T321"/>
    <mergeCell ref="B314:D314"/>
    <mergeCell ref="E314:F314"/>
    <mergeCell ref="H314:J314"/>
    <mergeCell ref="K314:M314"/>
    <mergeCell ref="N314:P314"/>
    <mergeCell ref="Q314:S314"/>
    <mergeCell ref="B315:D315"/>
    <mergeCell ref="E315:F315"/>
    <mergeCell ref="H315:J315"/>
    <mergeCell ref="K315:M315"/>
    <mergeCell ref="N315:P315"/>
    <mergeCell ref="Q315:S315"/>
    <mergeCell ref="B312:D312"/>
    <mergeCell ref="E312:F312"/>
    <mergeCell ref="H312:J312"/>
    <mergeCell ref="K312:M312"/>
    <mergeCell ref="N312:P312"/>
    <mergeCell ref="Q312:S312"/>
    <mergeCell ref="E313:F313"/>
    <mergeCell ref="H313:J313"/>
    <mergeCell ref="K313:M313"/>
    <mergeCell ref="N313:P313"/>
    <mergeCell ref="Q313:S313"/>
    <mergeCell ref="B310:D310"/>
    <mergeCell ref="E310:F310"/>
    <mergeCell ref="H310:J310"/>
    <mergeCell ref="K310:M310"/>
    <mergeCell ref="N310:P310"/>
    <mergeCell ref="Q310:S310"/>
    <mergeCell ref="B311:D311"/>
    <mergeCell ref="E311:F311"/>
    <mergeCell ref="H311:J311"/>
    <mergeCell ref="K311:M311"/>
    <mergeCell ref="N311:P311"/>
    <mergeCell ref="Q311:S311"/>
    <mergeCell ref="B303:F303"/>
    <mergeCell ref="G303:T303"/>
    <mergeCell ref="B304:F304"/>
    <mergeCell ref="G304:T304"/>
    <mergeCell ref="B305:T305"/>
    <mergeCell ref="B306:D309"/>
    <mergeCell ref="E306:F309"/>
    <mergeCell ref="G306:T306"/>
    <mergeCell ref="G307:G309"/>
    <mergeCell ref="H307:M307"/>
    <mergeCell ref="N307:T307"/>
    <mergeCell ref="H308:J309"/>
    <mergeCell ref="K308:M309"/>
    <mergeCell ref="N308:P309"/>
    <mergeCell ref="Q308:S309"/>
    <mergeCell ref="T308:T309"/>
    <mergeCell ref="B301:F301"/>
    <mergeCell ref="H301:K301"/>
    <mergeCell ref="M301:P301"/>
    <mergeCell ref="Q301:R301"/>
    <mergeCell ref="S301:T301"/>
    <mergeCell ref="B302:F302"/>
    <mergeCell ref="H302:K302"/>
    <mergeCell ref="M302:P302"/>
    <mergeCell ref="Q302:T302"/>
    <mergeCell ref="B294:T294"/>
    <mergeCell ref="B297:F297"/>
    <mergeCell ref="G297:T297"/>
    <mergeCell ref="B298:F298"/>
    <mergeCell ref="G298:T298"/>
    <mergeCell ref="B299:F299"/>
    <mergeCell ref="G299:T299"/>
    <mergeCell ref="B300:F300"/>
    <mergeCell ref="G300:T300"/>
    <mergeCell ref="B284:F284"/>
    <mergeCell ref="I284:N284"/>
    <mergeCell ref="Q284:T284"/>
    <mergeCell ref="B275:F275"/>
    <mergeCell ref="I275:N275"/>
    <mergeCell ref="Q275:T275"/>
    <mergeCell ref="I278:N278"/>
    <mergeCell ref="I279:N279"/>
    <mergeCell ref="Q279:T279"/>
    <mergeCell ref="B280:F283"/>
    <mergeCell ref="I280:N283"/>
    <mergeCell ref="Q280:T283"/>
    <mergeCell ref="B276:F276"/>
    <mergeCell ref="I276:N276"/>
    <mergeCell ref="Q276:T276"/>
    <mergeCell ref="B279:G279"/>
    <mergeCell ref="B259:D259"/>
    <mergeCell ref="E259:T259"/>
    <mergeCell ref="B260:T266"/>
    <mergeCell ref="I269:N269"/>
    <mergeCell ref="Q269:T269"/>
    <mergeCell ref="B270:F270"/>
    <mergeCell ref="I270:N274"/>
    <mergeCell ref="Q270:T274"/>
    <mergeCell ref="B271:F274"/>
    <mergeCell ref="D257:E257"/>
    <mergeCell ref="I257:J257"/>
    <mergeCell ref="K257:L257"/>
    <mergeCell ref="M257:N257"/>
    <mergeCell ref="O257:P257"/>
    <mergeCell ref="Q257:R257"/>
    <mergeCell ref="S257:T257"/>
    <mergeCell ref="S255:T255"/>
    <mergeCell ref="F257:G257"/>
    <mergeCell ref="B256:C256"/>
    <mergeCell ref="D256:E256"/>
    <mergeCell ref="I256:J256"/>
    <mergeCell ref="K256:L256"/>
    <mergeCell ref="M256:N256"/>
    <mergeCell ref="O256:P256"/>
    <mergeCell ref="Q256:R256"/>
    <mergeCell ref="S256:T256"/>
    <mergeCell ref="F256:G256"/>
    <mergeCell ref="B255:C255"/>
    <mergeCell ref="D255:E255"/>
    <mergeCell ref="I255:J255"/>
    <mergeCell ref="K255:L255"/>
    <mergeCell ref="M255:N255"/>
    <mergeCell ref="O255:P255"/>
    <mergeCell ref="Q255:R255"/>
    <mergeCell ref="B244:F244"/>
    <mergeCell ref="B250:F250"/>
    <mergeCell ref="B252:T252"/>
    <mergeCell ref="B253:C254"/>
    <mergeCell ref="D253:H253"/>
    <mergeCell ref="I253:N253"/>
    <mergeCell ref="D254:E254"/>
    <mergeCell ref="I254:J254"/>
    <mergeCell ref="K254:L254"/>
    <mergeCell ref="M254:N254"/>
    <mergeCell ref="O254:P254"/>
    <mergeCell ref="Q254:R254"/>
    <mergeCell ref="S254:T254"/>
    <mergeCell ref="F255:G255"/>
    <mergeCell ref="B220:D220"/>
    <mergeCell ref="E220:F220"/>
    <mergeCell ref="H220:J220"/>
    <mergeCell ref="K220:M220"/>
    <mergeCell ref="N220:P220"/>
    <mergeCell ref="Q220:S220"/>
    <mergeCell ref="B227:T227"/>
    <mergeCell ref="B228:F228"/>
    <mergeCell ref="B243:F243"/>
    <mergeCell ref="B221:F221"/>
    <mergeCell ref="G221:M221"/>
    <mergeCell ref="N221:T221"/>
    <mergeCell ref="B223:F226"/>
    <mergeCell ref="G223:T223"/>
    <mergeCell ref="G224:G226"/>
    <mergeCell ref="H224:M224"/>
    <mergeCell ref="N224:T224"/>
    <mergeCell ref="H225:J225"/>
    <mergeCell ref="K225:M225"/>
    <mergeCell ref="N225:P225"/>
    <mergeCell ref="Q225:S225"/>
    <mergeCell ref="T225:T226"/>
    <mergeCell ref="E218:F218"/>
    <mergeCell ref="H218:J218"/>
    <mergeCell ref="K218:M218"/>
    <mergeCell ref="N218:P218"/>
    <mergeCell ref="Q218:S218"/>
    <mergeCell ref="B219:D219"/>
    <mergeCell ref="E219:F219"/>
    <mergeCell ref="H219:J219"/>
    <mergeCell ref="K219:M219"/>
    <mergeCell ref="N219:P219"/>
    <mergeCell ref="Q219:S219"/>
    <mergeCell ref="B216:D216"/>
    <mergeCell ref="E216:F216"/>
    <mergeCell ref="H216:J216"/>
    <mergeCell ref="K216:M216"/>
    <mergeCell ref="N216:P216"/>
    <mergeCell ref="Q216:S216"/>
    <mergeCell ref="E215:F215"/>
    <mergeCell ref="B217:D217"/>
    <mergeCell ref="E217:F217"/>
    <mergeCell ref="H217:J217"/>
    <mergeCell ref="K217:M217"/>
    <mergeCell ref="N217:P217"/>
    <mergeCell ref="Q217:S217"/>
    <mergeCell ref="B102:T102"/>
    <mergeCell ref="B106:F106"/>
    <mergeCell ref="G106:T106"/>
    <mergeCell ref="B107:F107"/>
    <mergeCell ref="G107:T107"/>
    <mergeCell ref="B108:F108"/>
    <mergeCell ref="G108:T108"/>
    <mergeCell ref="B109:F109"/>
    <mergeCell ref="H215:J215"/>
    <mergeCell ref="K215:M215"/>
    <mergeCell ref="N215:P215"/>
    <mergeCell ref="Q215:S215"/>
    <mergeCell ref="G208:T208"/>
    <mergeCell ref="B209:F209"/>
    <mergeCell ref="G209:T209"/>
    <mergeCell ref="B210:T210"/>
    <mergeCell ref="B211:D214"/>
    <mergeCell ref="E211:F214"/>
    <mergeCell ref="G211:T211"/>
    <mergeCell ref="G212:G214"/>
    <mergeCell ref="H212:M212"/>
    <mergeCell ref="N212:T212"/>
    <mergeCell ref="H213:J214"/>
    <mergeCell ref="K213:M214"/>
    <mergeCell ref="B93:F93"/>
    <mergeCell ref="I93:N93"/>
    <mergeCell ref="Q93:T93"/>
    <mergeCell ref="B68:D68"/>
    <mergeCell ref="E68:T68"/>
    <mergeCell ref="B69:T75"/>
    <mergeCell ref="I87:N87"/>
    <mergeCell ref="B84:F84"/>
    <mergeCell ref="I84:N84"/>
    <mergeCell ref="Q84:T84"/>
    <mergeCell ref="I77:N77"/>
    <mergeCell ref="Q77:T77"/>
    <mergeCell ref="B78:F78"/>
    <mergeCell ref="I78:N82"/>
    <mergeCell ref="Q78:T82"/>
    <mergeCell ref="B79:F82"/>
    <mergeCell ref="B83:F83"/>
    <mergeCell ref="I83:N83"/>
    <mergeCell ref="Q83:T83"/>
    <mergeCell ref="I86:N86"/>
    <mergeCell ref="B87:G87"/>
    <mergeCell ref="Q87:T87"/>
    <mergeCell ref="B88:F91"/>
    <mergeCell ref="I88:N91"/>
    <mergeCell ref="B65:C65"/>
    <mergeCell ref="D65:E65"/>
    <mergeCell ref="D66:E66"/>
    <mergeCell ref="I66:J66"/>
    <mergeCell ref="K66:L66"/>
    <mergeCell ref="M66:N66"/>
    <mergeCell ref="O66:P66"/>
    <mergeCell ref="Q66:R66"/>
    <mergeCell ref="F66:G66"/>
    <mergeCell ref="S66:T66"/>
    <mergeCell ref="H33:M33"/>
    <mergeCell ref="N33:T33"/>
    <mergeCell ref="H34:J34"/>
    <mergeCell ref="K34:M34"/>
    <mergeCell ref="N34:P34"/>
    <mergeCell ref="Q34:S34"/>
    <mergeCell ref="T34:T35"/>
    <mergeCell ref="I65:J65"/>
    <mergeCell ref="K65:L65"/>
    <mergeCell ref="M65:N65"/>
    <mergeCell ref="O65:P65"/>
    <mergeCell ref="Q65:R65"/>
    <mergeCell ref="S65:T65"/>
    <mergeCell ref="I64:J64"/>
    <mergeCell ref="K64:L64"/>
    <mergeCell ref="M64:N64"/>
    <mergeCell ref="B61:T61"/>
    <mergeCell ref="F65:G65"/>
    <mergeCell ref="B62:C63"/>
    <mergeCell ref="D62:H62"/>
    <mergeCell ref="I62:N62"/>
    <mergeCell ref="B64:C64"/>
    <mergeCell ref="Q64:R64"/>
    <mergeCell ref="H28:J28"/>
    <mergeCell ref="K28:M28"/>
    <mergeCell ref="N28:P28"/>
    <mergeCell ref="G30:M30"/>
    <mergeCell ref="N30:T30"/>
    <mergeCell ref="O62:S62"/>
    <mergeCell ref="F63:G63"/>
    <mergeCell ref="F64:G64"/>
    <mergeCell ref="B53:F53"/>
    <mergeCell ref="B54:F54"/>
    <mergeCell ref="B52:F52"/>
    <mergeCell ref="B59:F59"/>
    <mergeCell ref="B37:F37"/>
    <mergeCell ref="B36:T36"/>
    <mergeCell ref="S64:T64"/>
    <mergeCell ref="Q63:R63"/>
    <mergeCell ref="S63:T63"/>
    <mergeCell ref="D63:E63"/>
    <mergeCell ref="I63:J63"/>
    <mergeCell ref="K63:L63"/>
    <mergeCell ref="O64:P64"/>
    <mergeCell ref="M63:N63"/>
    <mergeCell ref="O63:P63"/>
    <mergeCell ref="D64:E64"/>
    <mergeCell ref="B32:F35"/>
    <mergeCell ref="G32:T32"/>
    <mergeCell ref="G33:G35"/>
    <mergeCell ref="Q26:S26"/>
    <mergeCell ref="E27:F27"/>
    <mergeCell ref="H27:J27"/>
    <mergeCell ref="K27:M27"/>
    <mergeCell ref="N27:P27"/>
    <mergeCell ref="Q27:S27"/>
    <mergeCell ref="B26:D26"/>
    <mergeCell ref="E26:F26"/>
    <mergeCell ref="H26:J26"/>
    <mergeCell ref="K26:M26"/>
    <mergeCell ref="N26:P26"/>
    <mergeCell ref="B30:F30"/>
    <mergeCell ref="Q28:S28"/>
    <mergeCell ref="B29:D29"/>
    <mergeCell ref="E29:F29"/>
    <mergeCell ref="H29:J29"/>
    <mergeCell ref="K29:M29"/>
    <mergeCell ref="N29:P29"/>
    <mergeCell ref="Q29:S29"/>
    <mergeCell ref="B28:D28"/>
    <mergeCell ref="E28:F28"/>
    <mergeCell ref="B25:D25"/>
    <mergeCell ref="E25:F25"/>
    <mergeCell ref="H25:J25"/>
    <mergeCell ref="K25:M25"/>
    <mergeCell ref="N25:P25"/>
    <mergeCell ref="Q25:S25"/>
    <mergeCell ref="K22:M23"/>
    <mergeCell ref="N22:P23"/>
    <mergeCell ref="Q22:S23"/>
    <mergeCell ref="T22:T23"/>
    <mergeCell ref="B24:D24"/>
    <mergeCell ref="E24:F24"/>
    <mergeCell ref="H24:J24"/>
    <mergeCell ref="K24:M24"/>
    <mergeCell ref="N24:P24"/>
    <mergeCell ref="B18:F18"/>
    <mergeCell ref="G18:T18"/>
    <mergeCell ref="B19:T19"/>
    <mergeCell ref="B20:D23"/>
    <mergeCell ref="E20:F23"/>
    <mergeCell ref="G20:T20"/>
    <mergeCell ref="G21:G23"/>
    <mergeCell ref="H21:M21"/>
    <mergeCell ref="N21:T21"/>
    <mergeCell ref="H22:J23"/>
    <mergeCell ref="Q24:S24"/>
    <mergeCell ref="B17:F17"/>
    <mergeCell ref="G17:T17"/>
    <mergeCell ref="B14:F14"/>
    <mergeCell ref="G14:T14"/>
    <mergeCell ref="B15:F15"/>
    <mergeCell ref="H15:K15"/>
    <mergeCell ref="M15:P15"/>
    <mergeCell ref="Q15:R15"/>
    <mergeCell ref="S15:T15"/>
    <mergeCell ref="B7:T7"/>
    <mergeCell ref="B11:F11"/>
    <mergeCell ref="G11:T11"/>
    <mergeCell ref="B12:F12"/>
    <mergeCell ref="G12:T12"/>
    <mergeCell ref="B13:F13"/>
    <mergeCell ref="G13:T13"/>
    <mergeCell ref="B16:F16"/>
    <mergeCell ref="H16:K16"/>
    <mergeCell ref="M16:P16"/>
    <mergeCell ref="Q16:T16"/>
    <mergeCell ref="G109:T109"/>
    <mergeCell ref="B110:F110"/>
    <mergeCell ref="H110:K110"/>
    <mergeCell ref="M110:P110"/>
    <mergeCell ref="Q110:R110"/>
    <mergeCell ref="S110:T110"/>
    <mergeCell ref="B111:F111"/>
    <mergeCell ref="H111:K111"/>
    <mergeCell ref="M111:P111"/>
    <mergeCell ref="Q111:T111"/>
    <mergeCell ref="B112:F112"/>
    <mergeCell ref="G112:T112"/>
    <mergeCell ref="B113:F113"/>
    <mergeCell ref="G113:T113"/>
    <mergeCell ref="B114:T114"/>
    <mergeCell ref="B115:D118"/>
    <mergeCell ref="E115:F118"/>
    <mergeCell ref="G115:T115"/>
    <mergeCell ref="G116:G118"/>
    <mergeCell ref="H116:M116"/>
    <mergeCell ref="N116:T116"/>
    <mergeCell ref="H117:J118"/>
    <mergeCell ref="K117:M118"/>
    <mergeCell ref="N117:P118"/>
    <mergeCell ref="Q117:S118"/>
    <mergeCell ref="T117:T118"/>
    <mergeCell ref="B119:D119"/>
    <mergeCell ref="E119:F119"/>
    <mergeCell ref="H119:J119"/>
    <mergeCell ref="K119:M119"/>
    <mergeCell ref="N119:P119"/>
    <mergeCell ref="Q119:S119"/>
    <mergeCell ref="B120:D120"/>
    <mergeCell ref="E120:F120"/>
    <mergeCell ref="H120:J120"/>
    <mergeCell ref="K120:M120"/>
    <mergeCell ref="N120:P120"/>
    <mergeCell ref="Q120:S120"/>
    <mergeCell ref="B121:D121"/>
    <mergeCell ref="E121:F121"/>
    <mergeCell ref="H121:J121"/>
    <mergeCell ref="K121:M121"/>
    <mergeCell ref="N121:P121"/>
    <mergeCell ref="Q121:S121"/>
    <mergeCell ref="E122:F122"/>
    <mergeCell ref="H122:J122"/>
    <mergeCell ref="K122:M122"/>
    <mergeCell ref="N122:P122"/>
    <mergeCell ref="Q122:S122"/>
    <mergeCell ref="B123:D123"/>
    <mergeCell ref="E123:F123"/>
    <mergeCell ref="H123:J123"/>
    <mergeCell ref="K123:M123"/>
    <mergeCell ref="N123:P123"/>
    <mergeCell ref="Q123:S123"/>
    <mergeCell ref="B124:D124"/>
    <mergeCell ref="E124:F124"/>
    <mergeCell ref="H124:J124"/>
    <mergeCell ref="K124:M124"/>
    <mergeCell ref="N124:P124"/>
    <mergeCell ref="Q124:S124"/>
    <mergeCell ref="B131:T131"/>
    <mergeCell ref="B132:F132"/>
    <mergeCell ref="B125:F125"/>
    <mergeCell ref="G125:M125"/>
    <mergeCell ref="N125:T125"/>
    <mergeCell ref="B127:F130"/>
    <mergeCell ref="G127:T127"/>
    <mergeCell ref="G128:G130"/>
    <mergeCell ref="H128:M128"/>
    <mergeCell ref="N128:T128"/>
    <mergeCell ref="H129:J129"/>
    <mergeCell ref="K129:M129"/>
    <mergeCell ref="N129:P129"/>
    <mergeCell ref="Q129:S129"/>
    <mergeCell ref="T129:T130"/>
    <mergeCell ref="B147:F147"/>
    <mergeCell ref="B149:F149"/>
    <mergeCell ref="B154:F154"/>
    <mergeCell ref="B156:T156"/>
    <mergeCell ref="B157:C158"/>
    <mergeCell ref="D157:H157"/>
    <mergeCell ref="I157:N157"/>
    <mergeCell ref="D158:E158"/>
    <mergeCell ref="I158:J158"/>
    <mergeCell ref="K158:L158"/>
    <mergeCell ref="M158:N158"/>
    <mergeCell ref="O158:P158"/>
    <mergeCell ref="Q158:R158"/>
    <mergeCell ref="S158:T158"/>
    <mergeCell ref="B148:F148"/>
    <mergeCell ref="F158:G158"/>
    <mergeCell ref="I160:J160"/>
    <mergeCell ref="K160:L160"/>
    <mergeCell ref="M160:N160"/>
    <mergeCell ref="O160:P160"/>
    <mergeCell ref="Q160:R160"/>
    <mergeCell ref="S160:T160"/>
    <mergeCell ref="B159:C159"/>
    <mergeCell ref="D159:E159"/>
    <mergeCell ref="I159:J159"/>
    <mergeCell ref="K159:L159"/>
    <mergeCell ref="M159:N159"/>
    <mergeCell ref="O159:P159"/>
    <mergeCell ref="Q159:R159"/>
    <mergeCell ref="F159:G159"/>
    <mergeCell ref="F160:G160"/>
    <mergeCell ref="B285:F285"/>
    <mergeCell ref="I285:N285"/>
    <mergeCell ref="Q285:T285"/>
    <mergeCell ref="B199:T199"/>
    <mergeCell ref="B202:F202"/>
    <mergeCell ref="G202:T202"/>
    <mergeCell ref="B203:F203"/>
    <mergeCell ref="G203:T203"/>
    <mergeCell ref="B204:F204"/>
    <mergeCell ref="G204:T204"/>
    <mergeCell ref="B205:F205"/>
    <mergeCell ref="G205:T205"/>
    <mergeCell ref="B206:F206"/>
    <mergeCell ref="H206:K206"/>
    <mergeCell ref="M206:P206"/>
    <mergeCell ref="Q206:R206"/>
    <mergeCell ref="S206:T206"/>
    <mergeCell ref="B207:F207"/>
    <mergeCell ref="H207:K207"/>
    <mergeCell ref="M207:P207"/>
    <mergeCell ref="Q207:T207"/>
    <mergeCell ref="B208:F208"/>
    <mergeCell ref="B215:D215"/>
    <mergeCell ref="N213:P214"/>
    <mergeCell ref="Q88:T91"/>
    <mergeCell ref="B92:F92"/>
    <mergeCell ref="I92:N92"/>
    <mergeCell ref="Q92:T92"/>
    <mergeCell ref="B181:F181"/>
    <mergeCell ref="I181:N181"/>
    <mergeCell ref="Q181:T181"/>
    <mergeCell ref="B164:D164"/>
    <mergeCell ref="E164:T164"/>
    <mergeCell ref="B165:T171"/>
    <mergeCell ref="I174:N174"/>
    <mergeCell ref="Q174:T174"/>
    <mergeCell ref="B175:F175"/>
    <mergeCell ref="I175:N179"/>
    <mergeCell ref="Q175:T179"/>
    <mergeCell ref="B176:F179"/>
    <mergeCell ref="D161:E161"/>
    <mergeCell ref="I161:J161"/>
    <mergeCell ref="K161:L161"/>
    <mergeCell ref="M161:N161"/>
    <mergeCell ref="O157:S157"/>
    <mergeCell ref="S159:T159"/>
    <mergeCell ref="B160:C160"/>
    <mergeCell ref="D160:E160"/>
    <mergeCell ref="F161:G161"/>
    <mergeCell ref="O253:S253"/>
    <mergeCell ref="F254:G254"/>
    <mergeCell ref="O161:P161"/>
    <mergeCell ref="Q161:R161"/>
    <mergeCell ref="S161:T161"/>
    <mergeCell ref="B189:F189"/>
    <mergeCell ref="I189:N189"/>
    <mergeCell ref="Q189:T189"/>
    <mergeCell ref="B180:F180"/>
    <mergeCell ref="I180:N180"/>
    <mergeCell ref="Q180:T180"/>
    <mergeCell ref="I183:N183"/>
    <mergeCell ref="I184:N184"/>
    <mergeCell ref="Q184:T184"/>
    <mergeCell ref="B185:F188"/>
    <mergeCell ref="I185:N188"/>
    <mergeCell ref="Q185:T188"/>
    <mergeCell ref="B190:F190"/>
    <mergeCell ref="I190:N190"/>
    <mergeCell ref="Q190:T190"/>
    <mergeCell ref="B184:G184"/>
    <mergeCell ref="Q213:S214"/>
    <mergeCell ref="T213:T214"/>
    <mergeCell ref="U22:V23"/>
    <mergeCell ref="W22:X23"/>
    <mergeCell ref="Y22:Z23"/>
    <mergeCell ref="AA22:AB23"/>
    <mergeCell ref="AC22:AD23"/>
    <mergeCell ref="U34:V35"/>
    <mergeCell ref="W34:X35"/>
    <mergeCell ref="Y34:Z35"/>
    <mergeCell ref="AA34:AB35"/>
    <mergeCell ref="AC34:AD35"/>
    <mergeCell ref="AE34:AF35"/>
    <mergeCell ref="AG34:AH35"/>
    <mergeCell ref="AI34:AJ35"/>
    <mergeCell ref="U117:V118"/>
    <mergeCell ref="W117:X118"/>
    <mergeCell ref="Y117:Z118"/>
    <mergeCell ref="AA117:AB118"/>
    <mergeCell ref="AC117:AD118"/>
    <mergeCell ref="U129:V130"/>
    <mergeCell ref="W129:X130"/>
    <mergeCell ref="Y129:Z130"/>
    <mergeCell ref="AA129:AB130"/>
    <mergeCell ref="AC129:AD130"/>
    <mergeCell ref="U213:V214"/>
    <mergeCell ref="W213:X214"/>
    <mergeCell ref="Y213:Z214"/>
    <mergeCell ref="AA213:AB214"/>
    <mergeCell ref="AC213:AD214"/>
    <mergeCell ref="U225:V226"/>
    <mergeCell ref="W225:X226"/>
    <mergeCell ref="Y225:Z226"/>
    <mergeCell ref="AA225:AB226"/>
    <mergeCell ref="AC225:AD226"/>
    <mergeCell ref="U308:V309"/>
    <mergeCell ref="W308:X309"/>
    <mergeCell ref="Y308:Z309"/>
    <mergeCell ref="AA308:AB309"/>
    <mergeCell ref="AC308:AD309"/>
    <mergeCell ref="U320:V321"/>
    <mergeCell ref="W320:X321"/>
    <mergeCell ref="Y320:Z321"/>
    <mergeCell ref="AA320:AB321"/>
    <mergeCell ref="AC320:AD321"/>
  </mergeCells>
  <conditionalFormatting sqref="X38">
    <cfRule type="cellIs" dxfId="196" priority="314" operator="notEqual">
      <formula>0</formula>
    </cfRule>
    <cfRule type="cellIs" dxfId="195" priority="340" operator="greaterThan">
      <formula>0</formula>
    </cfRule>
  </conditionalFormatting>
  <conditionalFormatting sqref="V38">
    <cfRule type="cellIs" dxfId="194" priority="317" operator="notEqual">
      <formula>0</formula>
    </cfRule>
    <cfRule type="cellIs" dxfId="193" priority="339" operator="greaterThan">
      <formula>0</formula>
    </cfRule>
  </conditionalFormatting>
  <conditionalFormatting sqref="Z38">
    <cfRule type="cellIs" dxfId="192" priority="338" operator="greaterThan">
      <formula>0</formula>
    </cfRule>
  </conditionalFormatting>
  <conditionalFormatting sqref="AB38">
    <cfRule type="cellIs" dxfId="191" priority="313" operator="notEqual">
      <formula>0</formula>
    </cfRule>
    <cfRule type="cellIs" dxfId="190" priority="337" operator="greaterThan">
      <formula>0</formula>
    </cfRule>
  </conditionalFormatting>
  <conditionalFormatting sqref="AD38">
    <cfRule type="cellIs" dxfId="189" priority="303" operator="notEqual">
      <formula>0</formula>
    </cfRule>
    <cfRule type="cellIs" dxfId="188" priority="334" operator="greaterThan">
      <formula>0</formula>
    </cfRule>
  </conditionalFormatting>
  <conditionalFormatting sqref="V25">
    <cfRule type="cellIs" dxfId="187" priority="291" operator="notEqual">
      <formula>0</formula>
    </cfRule>
    <cfRule type="cellIs" dxfId="186" priority="324" operator="greaterThan">
      <formula>0</formula>
    </cfRule>
  </conditionalFormatting>
  <conditionalFormatting sqref="X25">
    <cfRule type="cellIs" dxfId="185" priority="292" operator="notEqual">
      <formula>20</formula>
    </cfRule>
    <cfRule type="cellIs" dxfId="184" priority="321" operator="greaterThan">
      <formula>-20</formula>
    </cfRule>
  </conditionalFormatting>
  <conditionalFormatting sqref="V38">
    <cfRule type="cellIs" dxfId="183" priority="318" operator="greaterThan">
      <formula>0</formula>
    </cfRule>
  </conditionalFormatting>
  <conditionalFormatting sqref="X56:X58">
    <cfRule type="cellIs" dxfId="182" priority="305" operator="notEqual">
      <formula>0</formula>
    </cfRule>
    <cfRule type="cellIs" dxfId="181" priority="312" operator="greaterThan">
      <formula>0</formula>
    </cfRule>
  </conditionalFormatting>
  <conditionalFormatting sqref="V56:V58">
    <cfRule type="cellIs" dxfId="180" priority="306" operator="notEqual">
      <formula>0</formula>
    </cfRule>
    <cfRule type="cellIs" dxfId="179" priority="311" operator="greaterThan">
      <formula>0</formula>
    </cfRule>
  </conditionalFormatting>
  <conditionalFormatting sqref="Z56:Z58">
    <cfRule type="cellIs" dxfId="178" priority="310" operator="greaterThan">
      <formula>0</formula>
    </cfRule>
  </conditionalFormatting>
  <conditionalFormatting sqref="AB56:AB58">
    <cfRule type="cellIs" dxfId="177" priority="304" operator="notEqual">
      <formula>0</formula>
    </cfRule>
    <cfRule type="cellIs" dxfId="176" priority="309" operator="greaterThan">
      <formula>0</formula>
    </cfRule>
  </conditionalFormatting>
  <conditionalFormatting sqref="AD56:AD58">
    <cfRule type="cellIs" dxfId="175" priority="308" operator="greaterThan">
      <formula>0</formula>
    </cfRule>
  </conditionalFormatting>
  <conditionalFormatting sqref="V56:V58">
    <cfRule type="cellIs" dxfId="174" priority="307" operator="greaterThan">
      <formula>0</formula>
    </cfRule>
  </conditionalFormatting>
  <conditionalFormatting sqref="X39:X51">
    <cfRule type="cellIs" dxfId="173" priority="295" operator="notEqual">
      <formula>0</formula>
    </cfRule>
    <cfRule type="cellIs" dxfId="172" priority="302" operator="greaterThan">
      <formula>0</formula>
    </cfRule>
  </conditionalFormatting>
  <conditionalFormatting sqref="V39:V51">
    <cfRule type="cellIs" dxfId="171" priority="296" operator="notEqual">
      <formula>0</formula>
    </cfRule>
    <cfRule type="cellIs" dxfId="170" priority="301" operator="greaterThan">
      <formula>0</formula>
    </cfRule>
  </conditionalFormatting>
  <conditionalFormatting sqref="Z39:Z51">
    <cfRule type="cellIs" dxfId="169" priority="300" operator="greaterThan">
      <formula>0</formula>
    </cfRule>
  </conditionalFormatting>
  <conditionalFormatting sqref="AB39:AB51">
    <cfRule type="cellIs" dxfId="168" priority="294" operator="notEqual">
      <formula>0</formula>
    </cfRule>
    <cfRule type="cellIs" dxfId="167" priority="299" operator="greaterThan">
      <formula>0</formula>
    </cfRule>
  </conditionalFormatting>
  <conditionalFormatting sqref="AD39:AD51">
    <cfRule type="cellIs" dxfId="166" priority="293" operator="notEqual">
      <formula>0</formula>
    </cfRule>
    <cfRule type="cellIs" dxfId="165" priority="298" operator="greaterThan">
      <formula>0</formula>
    </cfRule>
  </conditionalFormatting>
  <conditionalFormatting sqref="V39:V51">
    <cfRule type="cellIs" dxfId="164" priority="297" operator="greaterThan">
      <formula>0</formula>
    </cfRule>
  </conditionalFormatting>
  <conditionalFormatting sqref="Z25">
    <cfRule type="cellIs" dxfId="163" priority="290" operator="notEqual">
      <formula>0</formula>
    </cfRule>
  </conditionalFormatting>
  <conditionalFormatting sqref="AB25">
    <cfRule type="cellIs" dxfId="162" priority="289" operator="notEqual">
      <formula>0</formula>
    </cfRule>
  </conditionalFormatting>
  <conditionalFormatting sqref="AD25">
    <cfRule type="cellIs" dxfId="161" priority="288" operator="notEqual">
      <formula>0</formula>
    </cfRule>
  </conditionalFormatting>
  <conditionalFormatting sqref="V26:V27">
    <cfRule type="cellIs" dxfId="160" priority="284" operator="notEqual">
      <formula>0</formula>
    </cfRule>
    <cfRule type="cellIs" dxfId="159" priority="287" operator="greaterThan">
      <formula>0</formula>
    </cfRule>
  </conditionalFormatting>
  <conditionalFormatting sqref="Z26:Z27">
    <cfRule type="cellIs" dxfId="158" priority="283" operator="notEqual">
      <formula>0</formula>
    </cfRule>
  </conditionalFormatting>
  <conditionalFormatting sqref="AB26:AB27">
    <cfRule type="cellIs" dxfId="157" priority="282" operator="notEqual">
      <formula>0</formula>
    </cfRule>
  </conditionalFormatting>
  <conditionalFormatting sqref="AD26:AD27">
    <cfRule type="cellIs" dxfId="156" priority="281" operator="notEqual">
      <formula>0</formula>
    </cfRule>
  </conditionalFormatting>
  <conditionalFormatting sqref="V29">
    <cfRule type="cellIs" dxfId="155" priority="277" operator="notEqual">
      <formula>0</formula>
    </cfRule>
    <cfRule type="cellIs" dxfId="154" priority="280" operator="greaterThan">
      <formula>0</formula>
    </cfRule>
  </conditionalFormatting>
  <conditionalFormatting sqref="Z29">
    <cfRule type="cellIs" dxfId="153" priority="276" operator="notEqual">
      <formula>0</formula>
    </cfRule>
  </conditionalFormatting>
  <conditionalFormatting sqref="AB29">
    <cfRule type="cellIs" dxfId="152" priority="275" operator="notEqual">
      <formula>0</formula>
    </cfRule>
  </conditionalFormatting>
  <conditionalFormatting sqref="AD29">
    <cfRule type="cellIs" dxfId="151" priority="274" operator="notEqual">
      <formula>0</formula>
    </cfRule>
  </conditionalFormatting>
  <conditionalFormatting sqref="X133">
    <cfRule type="cellIs" dxfId="150" priority="264" operator="notEqual">
      <formula>0</formula>
    </cfRule>
    <cfRule type="cellIs" dxfId="149" priority="273" operator="greaterThan">
      <formula>0</formula>
    </cfRule>
  </conditionalFormatting>
  <conditionalFormatting sqref="V133">
    <cfRule type="cellIs" dxfId="148" priority="265" operator="notEqual">
      <formula>0</formula>
    </cfRule>
    <cfRule type="cellIs" dxfId="147" priority="272" operator="greaterThan">
      <formula>0</formula>
    </cfRule>
  </conditionalFormatting>
  <conditionalFormatting sqref="Z133">
    <cfRule type="cellIs" dxfId="146" priority="271" operator="greaterThan">
      <formula>0</formula>
    </cfRule>
  </conditionalFormatting>
  <conditionalFormatting sqref="AB133">
    <cfRule type="cellIs" dxfId="145" priority="263" operator="notEqual">
      <formula>0</formula>
    </cfRule>
    <cfRule type="cellIs" dxfId="144" priority="270" operator="greaterThan">
      <formula>0</formula>
    </cfRule>
  </conditionalFormatting>
  <conditionalFormatting sqref="AD133">
    <cfRule type="cellIs" dxfId="143" priority="253" operator="notEqual">
      <formula>0</formula>
    </cfRule>
    <cfRule type="cellIs" dxfId="142" priority="269" operator="greaterThan">
      <formula>0</formula>
    </cfRule>
  </conditionalFormatting>
  <conditionalFormatting sqref="V120">
    <cfRule type="cellIs" dxfId="141" priority="241" operator="notEqual">
      <formula>0</formula>
    </cfRule>
    <cfRule type="cellIs" dxfId="140" priority="268" operator="greaterThan">
      <formula>0</formula>
    </cfRule>
  </conditionalFormatting>
  <conditionalFormatting sqref="X120">
    <cfRule type="cellIs" dxfId="139" priority="242" operator="notEqual">
      <formula>20</formula>
    </cfRule>
    <cfRule type="cellIs" dxfId="138" priority="267" operator="greaterThan">
      <formula>-20</formula>
    </cfRule>
  </conditionalFormatting>
  <conditionalFormatting sqref="V133">
    <cfRule type="cellIs" dxfId="137" priority="266" operator="greaterThan">
      <formula>0</formula>
    </cfRule>
  </conditionalFormatting>
  <conditionalFormatting sqref="Z120">
    <cfRule type="cellIs" dxfId="136" priority="240" operator="notEqual">
      <formula>0</formula>
    </cfRule>
  </conditionalFormatting>
  <conditionalFormatting sqref="AB120">
    <cfRule type="cellIs" dxfId="135" priority="239" operator="notEqual">
      <formula>0</formula>
    </cfRule>
  </conditionalFormatting>
  <conditionalFormatting sqref="AD120">
    <cfRule type="cellIs" dxfId="134" priority="238" operator="notEqual">
      <formula>0</formula>
    </cfRule>
  </conditionalFormatting>
  <conditionalFormatting sqref="V121:V122">
    <cfRule type="cellIs" dxfId="133" priority="234" operator="notEqual">
      <formula>0</formula>
    </cfRule>
    <cfRule type="cellIs" dxfId="132" priority="237" operator="greaterThan">
      <formula>0</formula>
    </cfRule>
  </conditionalFormatting>
  <conditionalFormatting sqref="X121:X122">
    <cfRule type="cellIs" dxfId="131" priority="235" operator="notEqual">
      <formula>20</formula>
    </cfRule>
    <cfRule type="cellIs" dxfId="130" priority="236" operator="greaterThan">
      <formula>-20</formula>
    </cfRule>
  </conditionalFormatting>
  <conditionalFormatting sqref="V124">
    <cfRule type="cellIs" dxfId="129" priority="227" operator="notEqual">
      <formula>0</formula>
    </cfRule>
    <cfRule type="cellIs" dxfId="128" priority="230" operator="greaterThan">
      <formula>0</formula>
    </cfRule>
  </conditionalFormatting>
  <conditionalFormatting sqref="X124">
    <cfRule type="cellIs" dxfId="127" priority="228" operator="notEqual">
      <formula>20</formula>
    </cfRule>
    <cfRule type="cellIs" dxfId="126" priority="229" operator="greaterThan">
      <formula>-20</formula>
    </cfRule>
  </conditionalFormatting>
  <conditionalFormatting sqref="X229">
    <cfRule type="cellIs" dxfId="125" priority="214" operator="notEqual">
      <formula>0</formula>
    </cfRule>
    <cfRule type="cellIs" dxfId="124" priority="223" operator="greaterThan">
      <formula>0</formula>
    </cfRule>
  </conditionalFormatting>
  <conditionalFormatting sqref="V229">
    <cfRule type="cellIs" dxfId="123" priority="215" operator="notEqual">
      <formula>0</formula>
    </cfRule>
    <cfRule type="cellIs" dxfId="122" priority="222" operator="greaterThan">
      <formula>0</formula>
    </cfRule>
  </conditionalFormatting>
  <conditionalFormatting sqref="Z229">
    <cfRule type="cellIs" dxfId="121" priority="221" operator="greaterThan">
      <formula>0</formula>
    </cfRule>
  </conditionalFormatting>
  <conditionalFormatting sqref="AB229">
    <cfRule type="cellIs" dxfId="120" priority="213" operator="notEqual">
      <formula>0</formula>
    </cfRule>
    <cfRule type="cellIs" dxfId="119" priority="220" operator="greaterThan">
      <formula>0</formula>
    </cfRule>
  </conditionalFormatting>
  <conditionalFormatting sqref="AD229">
    <cfRule type="cellIs" dxfId="118" priority="203" operator="notEqual">
      <formula>0</formula>
    </cfRule>
    <cfRule type="cellIs" dxfId="117" priority="219" operator="greaterThan">
      <formula>0</formula>
    </cfRule>
  </conditionalFormatting>
  <conditionalFormatting sqref="V216">
    <cfRule type="cellIs" dxfId="116" priority="191" operator="notEqual">
      <formula>0</formula>
    </cfRule>
    <cfRule type="cellIs" dxfId="115" priority="218" operator="greaterThan">
      <formula>0</formula>
    </cfRule>
  </conditionalFormatting>
  <conditionalFormatting sqref="X216">
    <cfRule type="cellIs" dxfId="114" priority="192" operator="notEqual">
      <formula>20</formula>
    </cfRule>
    <cfRule type="cellIs" dxfId="113" priority="217" operator="greaterThan">
      <formula>-20</formula>
    </cfRule>
  </conditionalFormatting>
  <conditionalFormatting sqref="V229">
    <cfRule type="cellIs" dxfId="112" priority="216" operator="greaterThan">
      <formula>0</formula>
    </cfRule>
  </conditionalFormatting>
  <conditionalFormatting sqref="Z216">
    <cfRule type="cellIs" dxfId="111" priority="190" operator="notEqual">
      <formula>0</formula>
    </cfRule>
  </conditionalFormatting>
  <conditionalFormatting sqref="AB216">
    <cfRule type="cellIs" dxfId="110" priority="189" operator="notEqual">
      <formula>0</formula>
    </cfRule>
  </conditionalFormatting>
  <conditionalFormatting sqref="AD216">
    <cfRule type="cellIs" dxfId="109" priority="188" operator="notEqual">
      <formula>0</formula>
    </cfRule>
  </conditionalFormatting>
  <conditionalFormatting sqref="X324">
    <cfRule type="cellIs" dxfId="108" priority="164" operator="notEqual">
      <formula>0</formula>
    </cfRule>
    <cfRule type="cellIs" dxfId="107" priority="173" operator="greaterThan">
      <formula>0</formula>
    </cfRule>
  </conditionalFormatting>
  <conditionalFormatting sqref="V324">
    <cfRule type="cellIs" dxfId="106" priority="165" operator="notEqual">
      <formula>0</formula>
    </cfRule>
    <cfRule type="cellIs" dxfId="105" priority="172" operator="greaterThan">
      <formula>0</formula>
    </cfRule>
  </conditionalFormatting>
  <conditionalFormatting sqref="Z324">
    <cfRule type="cellIs" dxfId="104" priority="171" operator="greaterThan">
      <formula>0</formula>
    </cfRule>
  </conditionalFormatting>
  <conditionalFormatting sqref="AB324">
    <cfRule type="cellIs" dxfId="103" priority="163" operator="notEqual">
      <formula>0</formula>
    </cfRule>
    <cfRule type="cellIs" dxfId="102" priority="170" operator="greaterThan">
      <formula>0</formula>
    </cfRule>
  </conditionalFormatting>
  <conditionalFormatting sqref="AD324">
    <cfRule type="cellIs" dxfId="101" priority="153" operator="notEqual">
      <formula>0</formula>
    </cfRule>
    <cfRule type="cellIs" dxfId="100" priority="169" operator="greaterThan">
      <formula>0</formula>
    </cfRule>
  </conditionalFormatting>
  <conditionalFormatting sqref="V311">
    <cfRule type="cellIs" dxfId="99" priority="141" operator="notEqual">
      <formula>0</formula>
    </cfRule>
    <cfRule type="cellIs" dxfId="98" priority="168" operator="greaterThan">
      <formula>0</formula>
    </cfRule>
  </conditionalFormatting>
  <conditionalFormatting sqref="V324">
    <cfRule type="cellIs" dxfId="97" priority="166" operator="greaterThan">
      <formula>0</formula>
    </cfRule>
  </conditionalFormatting>
  <conditionalFormatting sqref="Z311">
    <cfRule type="cellIs" dxfId="96" priority="140" operator="notEqual">
      <formula>0</formula>
    </cfRule>
  </conditionalFormatting>
  <conditionalFormatting sqref="AB311">
    <cfRule type="cellIs" dxfId="95" priority="139" operator="notEqual">
      <formula>0</formula>
    </cfRule>
  </conditionalFormatting>
  <conditionalFormatting sqref="AD311">
    <cfRule type="cellIs" dxfId="94" priority="138" operator="notEqual">
      <formula>0</formula>
    </cfRule>
  </conditionalFormatting>
  <conditionalFormatting sqref="Z121:Z122">
    <cfRule type="cellIs" dxfId="93" priority="123" operator="notEqual">
      <formula>0</formula>
    </cfRule>
  </conditionalFormatting>
  <conditionalFormatting sqref="AB121:AB122">
    <cfRule type="cellIs" dxfId="92" priority="122" operator="notEqual">
      <formula>0</formula>
    </cfRule>
  </conditionalFormatting>
  <conditionalFormatting sqref="AD121:AD122">
    <cfRule type="cellIs" dxfId="91" priority="121" operator="notEqual">
      <formula>0</formula>
    </cfRule>
  </conditionalFormatting>
  <conditionalFormatting sqref="Z124">
    <cfRule type="cellIs" dxfId="90" priority="120" operator="notEqual">
      <formula>0</formula>
    </cfRule>
  </conditionalFormatting>
  <conditionalFormatting sqref="AB124">
    <cfRule type="cellIs" dxfId="89" priority="119" operator="notEqual">
      <formula>0</formula>
    </cfRule>
  </conditionalFormatting>
  <conditionalFormatting sqref="AD124">
    <cfRule type="cellIs" dxfId="88" priority="118" operator="notEqual">
      <formula>0</formula>
    </cfRule>
  </conditionalFormatting>
  <conditionalFormatting sqref="X134:X146">
    <cfRule type="cellIs" dxfId="87" priority="110" operator="notEqual">
      <formula>0</formula>
    </cfRule>
    <cfRule type="cellIs" dxfId="86" priority="117" operator="greaterThan">
      <formula>0</formula>
    </cfRule>
  </conditionalFormatting>
  <conditionalFormatting sqref="V134:V146">
    <cfRule type="cellIs" dxfId="85" priority="111" operator="notEqual">
      <formula>0</formula>
    </cfRule>
    <cfRule type="cellIs" dxfId="84" priority="116" operator="greaterThan">
      <formula>0</formula>
    </cfRule>
  </conditionalFormatting>
  <conditionalFormatting sqref="Z134:Z146">
    <cfRule type="cellIs" dxfId="83" priority="115" operator="greaterThan">
      <formula>0</formula>
    </cfRule>
  </conditionalFormatting>
  <conditionalFormatting sqref="AB134:AB146">
    <cfRule type="cellIs" dxfId="82" priority="109" operator="notEqual">
      <formula>0</formula>
    </cfRule>
    <cfRule type="cellIs" dxfId="81" priority="114" operator="greaterThan">
      <formula>0</formula>
    </cfRule>
  </conditionalFormatting>
  <conditionalFormatting sqref="AD134:AD146">
    <cfRule type="cellIs" dxfId="80" priority="108" operator="notEqual">
      <formula>0</formula>
    </cfRule>
    <cfRule type="cellIs" dxfId="79" priority="113" operator="greaterThan">
      <formula>0</formula>
    </cfRule>
  </conditionalFormatting>
  <conditionalFormatting sqref="V134:V146">
    <cfRule type="cellIs" dxfId="78" priority="112" operator="greaterThan">
      <formula>0</formula>
    </cfRule>
  </conditionalFormatting>
  <conditionalFormatting sqref="X151:X153">
    <cfRule type="cellIs" dxfId="77" priority="100" operator="notEqual">
      <formula>0</formula>
    </cfRule>
    <cfRule type="cellIs" dxfId="76" priority="107" operator="greaterThan">
      <formula>0</formula>
    </cfRule>
  </conditionalFormatting>
  <conditionalFormatting sqref="V151:V153">
    <cfRule type="cellIs" dxfId="75" priority="101" operator="notEqual">
      <formula>0</formula>
    </cfRule>
    <cfRule type="cellIs" dxfId="74" priority="106" operator="greaterThan">
      <formula>0</formula>
    </cfRule>
  </conditionalFormatting>
  <conditionalFormatting sqref="Z151:Z153">
    <cfRule type="cellIs" dxfId="73" priority="105" operator="greaterThan">
      <formula>0</formula>
    </cfRule>
  </conditionalFormatting>
  <conditionalFormatting sqref="AB151:AB153">
    <cfRule type="cellIs" dxfId="72" priority="99" operator="notEqual">
      <formula>0</formula>
    </cfRule>
    <cfRule type="cellIs" dxfId="71" priority="104" operator="greaterThan">
      <formula>0</formula>
    </cfRule>
  </conditionalFormatting>
  <conditionalFormatting sqref="AD151:AD153">
    <cfRule type="cellIs" dxfId="70" priority="98" operator="notEqual">
      <formula>0</formula>
    </cfRule>
    <cfRule type="cellIs" dxfId="69" priority="103" operator="greaterThan">
      <formula>0</formula>
    </cfRule>
  </conditionalFormatting>
  <conditionalFormatting sqref="V151:V153">
    <cfRule type="cellIs" dxfId="68" priority="102" operator="greaterThan">
      <formula>0</formula>
    </cfRule>
  </conditionalFormatting>
  <conditionalFormatting sqref="V217:V218">
    <cfRule type="cellIs" dxfId="67" priority="94" operator="notEqual">
      <formula>0</formula>
    </cfRule>
    <cfRule type="cellIs" dxfId="66" priority="97" operator="greaterThan">
      <formula>0</formula>
    </cfRule>
  </conditionalFormatting>
  <conditionalFormatting sqref="X217:X218">
    <cfRule type="cellIs" dxfId="65" priority="95" operator="notEqual">
      <formula>20</formula>
    </cfRule>
    <cfRule type="cellIs" dxfId="64" priority="96" operator="greaterThan">
      <formula>-20</formula>
    </cfRule>
  </conditionalFormatting>
  <conditionalFormatting sqref="Z217:Z218">
    <cfRule type="cellIs" dxfId="63" priority="93" operator="notEqual">
      <formula>0</formula>
    </cfRule>
  </conditionalFormatting>
  <conditionalFormatting sqref="AB217:AB218">
    <cfRule type="cellIs" dxfId="62" priority="92" operator="notEqual">
      <formula>0</formula>
    </cfRule>
  </conditionalFormatting>
  <conditionalFormatting sqref="AD217:AD218">
    <cfRule type="cellIs" dxfId="61" priority="91" operator="notEqual">
      <formula>0</formula>
    </cfRule>
  </conditionalFormatting>
  <conditionalFormatting sqref="V220">
    <cfRule type="cellIs" dxfId="60" priority="87" operator="notEqual">
      <formula>0</formula>
    </cfRule>
    <cfRule type="cellIs" dxfId="59" priority="90" operator="greaterThan">
      <formula>0</formula>
    </cfRule>
  </conditionalFormatting>
  <conditionalFormatting sqref="X220">
    <cfRule type="cellIs" dxfId="58" priority="88" operator="notEqual">
      <formula>20</formula>
    </cfRule>
    <cfRule type="cellIs" dxfId="57" priority="89" operator="greaterThan">
      <formula>-20</formula>
    </cfRule>
  </conditionalFormatting>
  <conditionalFormatting sqref="Z220">
    <cfRule type="cellIs" dxfId="56" priority="86" operator="notEqual">
      <formula>0</formula>
    </cfRule>
  </conditionalFormatting>
  <conditionalFormatting sqref="AB220">
    <cfRule type="cellIs" dxfId="55" priority="85" operator="notEqual">
      <formula>0</formula>
    </cfRule>
  </conditionalFormatting>
  <conditionalFormatting sqref="AD220">
    <cfRule type="cellIs" dxfId="54" priority="84" operator="notEqual">
      <formula>0</formula>
    </cfRule>
  </conditionalFormatting>
  <conditionalFormatting sqref="X230:X242">
    <cfRule type="cellIs" dxfId="53" priority="76" operator="notEqual">
      <formula>0</formula>
    </cfRule>
    <cfRule type="cellIs" dxfId="52" priority="83" operator="greaterThan">
      <formula>0</formula>
    </cfRule>
  </conditionalFormatting>
  <conditionalFormatting sqref="V230:V242">
    <cfRule type="cellIs" dxfId="51" priority="77" operator="notEqual">
      <formula>0</formula>
    </cfRule>
    <cfRule type="cellIs" dxfId="50" priority="82" operator="greaterThan">
      <formula>0</formula>
    </cfRule>
  </conditionalFormatting>
  <conditionalFormatting sqref="AD230:AD242">
    <cfRule type="cellIs" dxfId="49" priority="74" operator="notEqual">
      <formula>0</formula>
    </cfRule>
    <cfRule type="cellIs" dxfId="48" priority="79" operator="greaterThan">
      <formula>0</formula>
    </cfRule>
  </conditionalFormatting>
  <conditionalFormatting sqref="V230:V242">
    <cfRule type="cellIs" dxfId="47" priority="78" operator="greaterThan">
      <formula>0</formula>
    </cfRule>
  </conditionalFormatting>
  <conditionalFormatting sqref="X247:X249">
    <cfRule type="cellIs" dxfId="46" priority="66" operator="notEqual">
      <formula>0</formula>
    </cfRule>
    <cfRule type="cellIs" dxfId="45" priority="73" operator="greaterThan">
      <formula>0</formula>
    </cfRule>
  </conditionalFormatting>
  <conditionalFormatting sqref="V247:V249">
    <cfRule type="cellIs" dxfId="44" priority="67" operator="notEqual">
      <formula>0</formula>
    </cfRule>
    <cfRule type="cellIs" dxfId="43" priority="72" operator="greaterThan">
      <formula>0</formula>
    </cfRule>
  </conditionalFormatting>
  <conditionalFormatting sqref="AD247:AD249">
    <cfRule type="cellIs" dxfId="42" priority="64" operator="notEqual">
      <formula>0</formula>
    </cfRule>
    <cfRule type="cellIs" dxfId="41" priority="69" operator="greaterThan">
      <formula>0</formula>
    </cfRule>
  </conditionalFormatting>
  <conditionalFormatting sqref="V247:V249">
    <cfRule type="cellIs" dxfId="40" priority="68" operator="greaterThan">
      <formula>0</formula>
    </cfRule>
  </conditionalFormatting>
  <conditionalFormatting sqref="V312:V313">
    <cfRule type="cellIs" dxfId="39" priority="60" operator="notEqual">
      <formula>0</formula>
    </cfRule>
    <cfRule type="cellIs" dxfId="38" priority="63" operator="greaterThan">
      <formula>0</formula>
    </cfRule>
  </conditionalFormatting>
  <conditionalFormatting sqref="Z312:Z313">
    <cfRule type="cellIs" dxfId="37" priority="59" operator="notEqual">
      <formula>0</formula>
    </cfRule>
  </conditionalFormatting>
  <conditionalFormatting sqref="AB312:AB313">
    <cfRule type="cellIs" dxfId="36" priority="58" operator="notEqual">
      <formula>0</formula>
    </cfRule>
  </conditionalFormatting>
  <conditionalFormatting sqref="AD312:AD313">
    <cfRule type="cellIs" dxfId="35" priority="57" operator="notEqual">
      <formula>0</formula>
    </cfRule>
  </conditionalFormatting>
  <conditionalFormatting sqref="V315">
    <cfRule type="cellIs" dxfId="34" priority="53" operator="notEqual">
      <formula>0</formula>
    </cfRule>
    <cfRule type="cellIs" dxfId="33" priority="56" operator="greaterThan">
      <formula>0</formula>
    </cfRule>
  </conditionalFormatting>
  <conditionalFormatting sqref="Z315">
    <cfRule type="cellIs" dxfId="32" priority="52" operator="notEqual">
      <formula>0</formula>
    </cfRule>
  </conditionalFormatting>
  <conditionalFormatting sqref="AB315">
    <cfRule type="cellIs" dxfId="31" priority="51" operator="notEqual">
      <formula>0</formula>
    </cfRule>
  </conditionalFormatting>
  <conditionalFormatting sqref="AD315">
    <cfRule type="cellIs" dxfId="30" priority="50" operator="notEqual">
      <formula>0</formula>
    </cfRule>
  </conditionalFormatting>
  <conditionalFormatting sqref="X325:X337">
    <cfRule type="cellIs" dxfId="29" priority="35" operator="notEqual">
      <formula>0</formula>
    </cfRule>
    <cfRule type="cellIs" dxfId="28" priority="42" operator="greaterThan">
      <formula>0</formula>
    </cfRule>
  </conditionalFormatting>
  <conditionalFormatting sqref="V325:V337">
    <cfRule type="cellIs" dxfId="27" priority="36" operator="notEqual">
      <formula>0</formula>
    </cfRule>
    <cfRule type="cellIs" dxfId="26" priority="41" operator="greaterThan">
      <formula>0</formula>
    </cfRule>
  </conditionalFormatting>
  <conditionalFormatting sqref="AD325:AD337">
    <cfRule type="cellIs" dxfId="25" priority="33" operator="notEqual">
      <formula>0</formula>
    </cfRule>
    <cfRule type="cellIs" dxfId="24" priority="38" operator="greaterThan">
      <formula>0</formula>
    </cfRule>
  </conditionalFormatting>
  <conditionalFormatting sqref="V325:V337">
    <cfRule type="cellIs" dxfId="23" priority="37" operator="greaterThan">
      <formula>0</formula>
    </cfRule>
  </conditionalFormatting>
  <conditionalFormatting sqref="X342:X344">
    <cfRule type="cellIs" dxfId="22" priority="25" operator="notEqual">
      <formula>0</formula>
    </cfRule>
    <cfRule type="cellIs" dxfId="21" priority="32" operator="greaterThan">
      <formula>0</formula>
    </cfRule>
  </conditionalFormatting>
  <conditionalFormatting sqref="V342:V344">
    <cfRule type="cellIs" dxfId="20" priority="26" operator="notEqual">
      <formula>0</formula>
    </cfRule>
    <cfRule type="cellIs" dxfId="19" priority="31" operator="greaterThan">
      <formula>0</formula>
    </cfRule>
  </conditionalFormatting>
  <conditionalFormatting sqref="AD342:AD344">
    <cfRule type="cellIs" dxfId="18" priority="23" operator="notEqual">
      <formula>0</formula>
    </cfRule>
    <cfRule type="cellIs" dxfId="17" priority="28" operator="greaterThan">
      <formula>0</formula>
    </cfRule>
  </conditionalFormatting>
  <conditionalFormatting sqref="V342:V344">
    <cfRule type="cellIs" dxfId="16" priority="27" operator="greaterThan">
      <formula>0</formula>
    </cfRule>
  </conditionalFormatting>
  <conditionalFormatting sqref="X26:X27">
    <cfRule type="cellIs" dxfId="15" priority="21" operator="notEqual">
      <formula>20</formula>
    </cfRule>
    <cfRule type="cellIs" dxfId="14" priority="22" operator="greaterThan">
      <formula>-20</formula>
    </cfRule>
  </conditionalFormatting>
  <conditionalFormatting sqref="X29">
    <cfRule type="cellIs" dxfId="13" priority="19" operator="notEqual">
      <formula>20</formula>
    </cfRule>
    <cfRule type="cellIs" dxfId="12" priority="20" operator="greaterThan">
      <formula>-20</formula>
    </cfRule>
  </conditionalFormatting>
  <conditionalFormatting sqref="Z230:Z242">
    <cfRule type="cellIs" dxfId="11" priority="12" operator="greaterThan">
      <formula>0</formula>
    </cfRule>
  </conditionalFormatting>
  <conditionalFormatting sqref="AB230:AB242">
    <cfRule type="cellIs" dxfId="10" priority="10" operator="notEqual">
      <formula>0</formula>
    </cfRule>
    <cfRule type="cellIs" dxfId="9" priority="11" operator="greaterThan">
      <formula>0</formula>
    </cfRule>
  </conditionalFormatting>
  <conditionalFormatting sqref="Z247:Z249">
    <cfRule type="cellIs" dxfId="8" priority="9" operator="greaterThan">
      <formula>0</formula>
    </cfRule>
  </conditionalFormatting>
  <conditionalFormatting sqref="AB247:AB249">
    <cfRule type="cellIs" dxfId="7" priority="7" operator="notEqual">
      <formula>0</formula>
    </cfRule>
    <cfRule type="cellIs" dxfId="6" priority="8" operator="greaterThan">
      <formula>0</formula>
    </cfRule>
  </conditionalFormatting>
  <conditionalFormatting sqref="Z325:Z337">
    <cfRule type="cellIs" dxfId="5" priority="6" operator="greaterThan">
      <formula>0</formula>
    </cfRule>
  </conditionalFormatting>
  <conditionalFormatting sqref="AB325:AB337">
    <cfRule type="cellIs" dxfId="4" priority="4" operator="notEqual">
      <formula>0</formula>
    </cfRule>
    <cfRule type="cellIs" dxfId="3" priority="5" operator="greaterThan">
      <formula>0</formula>
    </cfRule>
  </conditionalFormatting>
  <conditionalFormatting sqref="Z342:Z344">
    <cfRule type="cellIs" dxfId="2" priority="3" operator="greaterThan">
      <formula>0</formula>
    </cfRule>
  </conditionalFormatting>
  <conditionalFormatting sqref="AB342:AB344">
    <cfRule type="cellIs" dxfId="1" priority="1" operator="notEqual">
      <formula>0</formula>
    </cfRule>
    <cfRule type="cellIs" dxfId="0" priority="2" operator="greaterThan">
      <formula>0</formula>
    </cfRule>
  </conditionalFormatting>
  <printOptions horizontalCentered="1" verticalCentered="1"/>
  <pageMargins left="0" right="0" top="0" bottom="0" header="0.31496062992125984" footer="0.31496062992125984"/>
  <pageSetup scale="53" fitToHeight="0" orientation="landscape" r:id="rId1"/>
  <rowBreaks count="2" manualBreakCount="2">
    <brk id="95" max="19" man="1"/>
    <brk id="19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Mensual_Limpia</vt:lpstr>
      <vt:lpstr>Trimestral_Limpia</vt:lpstr>
      <vt:lpstr>Mensual_Limpia!Área_de_impresión</vt:lpstr>
      <vt:lpstr>Trimestral_Limpia!Área_de_impresión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 Leon Tolentino</dc:creator>
  <cp:lastModifiedBy>Wendy_Cesaveco</cp:lastModifiedBy>
  <cp:lastPrinted>2020-02-05T16:35:00Z</cp:lastPrinted>
  <dcterms:created xsi:type="dcterms:W3CDTF">2019-05-03T23:55:45Z</dcterms:created>
  <dcterms:modified xsi:type="dcterms:W3CDTF">2020-02-05T16:37:26Z</dcterms:modified>
</cp:coreProperties>
</file>