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CESAVECO2013\COMITE 2013\2019\informes19\REVISADOS\"/>
    </mc:Choice>
  </mc:AlternateContent>
  <bookViews>
    <workbookView xWindow="-120" yWindow="-120" windowWidth="20730" windowHeight="11160"/>
  </bookViews>
  <sheets>
    <sheet name="Trimestral VEF 2019" sheetId="4" r:id="rId1"/>
    <sheet name="Mensual VEF 2019" sheetId="2" r:id="rId2"/>
    <sheet name="Trimestral_Limpia" sheetId="3" r:id="rId3"/>
  </sheets>
  <definedNames>
    <definedName name="_xlnm.Print_Area" localSheetId="1">'Mensual VEF 2019'!$A$2:$U$150</definedName>
    <definedName name="_xlnm.Print_Area" localSheetId="0">'Trimestral VEF 2019'!#REF!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583" i="4" l="1"/>
  <c r="S583" i="4"/>
  <c r="R583" i="4"/>
  <c r="Q583" i="4"/>
  <c r="P583" i="4"/>
  <c r="O583" i="4"/>
  <c r="N583" i="4"/>
  <c r="M583" i="4"/>
  <c r="L583" i="4"/>
  <c r="K583" i="4"/>
  <c r="J583" i="4"/>
  <c r="I583" i="4"/>
  <c r="T582" i="4"/>
  <c r="S582" i="4"/>
  <c r="R582" i="4"/>
  <c r="Q582" i="4"/>
  <c r="P582" i="4"/>
  <c r="O582" i="4"/>
  <c r="N582" i="4"/>
  <c r="M582" i="4"/>
  <c r="L582" i="4"/>
  <c r="K582" i="4"/>
  <c r="J582" i="4"/>
  <c r="I582" i="4"/>
  <c r="T581" i="4"/>
  <c r="S581" i="4"/>
  <c r="R581" i="4"/>
  <c r="Q581" i="4"/>
  <c r="P581" i="4"/>
  <c r="O581" i="4"/>
  <c r="N581" i="4"/>
  <c r="M581" i="4"/>
  <c r="L581" i="4"/>
  <c r="K581" i="4"/>
  <c r="J581" i="4"/>
  <c r="I581" i="4"/>
  <c r="T580" i="4"/>
  <c r="S580" i="4"/>
  <c r="R580" i="4"/>
  <c r="Q580" i="4"/>
  <c r="P580" i="4"/>
  <c r="O580" i="4"/>
  <c r="N580" i="4"/>
  <c r="M580" i="4"/>
  <c r="L580" i="4"/>
  <c r="K580" i="4"/>
  <c r="J580" i="4"/>
  <c r="I580" i="4"/>
  <c r="T579" i="4"/>
  <c r="S579" i="4"/>
  <c r="R579" i="4"/>
  <c r="Q579" i="4"/>
  <c r="P579" i="4"/>
  <c r="O579" i="4"/>
  <c r="N579" i="4"/>
  <c r="M579" i="4"/>
  <c r="L579" i="4"/>
  <c r="K579" i="4"/>
  <c r="J579" i="4"/>
  <c r="I579" i="4"/>
  <c r="T578" i="4"/>
  <c r="S578" i="4"/>
  <c r="R578" i="4"/>
  <c r="Q578" i="4"/>
  <c r="P578" i="4"/>
  <c r="O578" i="4"/>
  <c r="N578" i="4"/>
  <c r="M578" i="4"/>
  <c r="L578" i="4"/>
  <c r="K578" i="4"/>
  <c r="J578" i="4"/>
  <c r="I578" i="4"/>
  <c r="T573" i="4"/>
  <c r="S573" i="4"/>
  <c r="R573" i="4"/>
  <c r="Q573" i="4"/>
  <c r="P573" i="4"/>
  <c r="O573" i="4"/>
  <c r="N573" i="4"/>
  <c r="M573" i="4"/>
  <c r="L573" i="4"/>
  <c r="K573" i="4"/>
  <c r="J573" i="4"/>
  <c r="I573" i="4"/>
  <c r="T572" i="4"/>
  <c r="S572" i="4"/>
  <c r="R572" i="4"/>
  <c r="Q572" i="4"/>
  <c r="P572" i="4"/>
  <c r="O572" i="4"/>
  <c r="N572" i="4"/>
  <c r="M572" i="4"/>
  <c r="L572" i="4"/>
  <c r="K572" i="4"/>
  <c r="J572" i="4"/>
  <c r="I572" i="4"/>
  <c r="T571" i="4"/>
  <c r="S571" i="4"/>
  <c r="R571" i="4"/>
  <c r="Q571" i="4"/>
  <c r="P571" i="4"/>
  <c r="O571" i="4"/>
  <c r="N571" i="4"/>
  <c r="M571" i="4"/>
  <c r="L571" i="4"/>
  <c r="K571" i="4"/>
  <c r="J571" i="4"/>
  <c r="I571" i="4"/>
  <c r="T570" i="4"/>
  <c r="S570" i="4"/>
  <c r="R570" i="4"/>
  <c r="Q570" i="4"/>
  <c r="P570" i="4"/>
  <c r="O570" i="4"/>
  <c r="N570" i="4"/>
  <c r="M570" i="4"/>
  <c r="L570" i="4"/>
  <c r="K570" i="4"/>
  <c r="J570" i="4"/>
  <c r="I570" i="4"/>
  <c r="T569" i="4"/>
  <c r="S569" i="4"/>
  <c r="R569" i="4"/>
  <c r="Q569" i="4"/>
  <c r="P569" i="4"/>
  <c r="O569" i="4"/>
  <c r="N569" i="4"/>
  <c r="M569" i="4"/>
  <c r="L569" i="4"/>
  <c r="K569" i="4"/>
  <c r="J569" i="4"/>
  <c r="I569" i="4"/>
  <c r="T568" i="4"/>
  <c r="S568" i="4"/>
  <c r="R568" i="4"/>
  <c r="Q568" i="4"/>
  <c r="P568" i="4"/>
  <c r="O568" i="4"/>
  <c r="N568" i="4"/>
  <c r="M568" i="4"/>
  <c r="L568" i="4"/>
  <c r="K568" i="4"/>
  <c r="J568" i="4"/>
  <c r="I568" i="4"/>
  <c r="T567" i="4"/>
  <c r="S567" i="4"/>
  <c r="R567" i="4"/>
  <c r="Q567" i="4"/>
  <c r="P567" i="4"/>
  <c r="O567" i="4"/>
  <c r="N567" i="4"/>
  <c r="M567" i="4"/>
  <c r="L567" i="4"/>
  <c r="K567" i="4"/>
  <c r="J567" i="4"/>
  <c r="I567" i="4"/>
  <c r="T566" i="4"/>
  <c r="S566" i="4"/>
  <c r="R566" i="4"/>
  <c r="Q566" i="4"/>
  <c r="P566" i="4"/>
  <c r="O566" i="4"/>
  <c r="N566" i="4"/>
  <c r="M566" i="4"/>
  <c r="L566" i="4"/>
  <c r="K566" i="4"/>
  <c r="J566" i="4"/>
  <c r="I566" i="4"/>
  <c r="T565" i="4"/>
  <c r="S565" i="4"/>
  <c r="R565" i="4"/>
  <c r="Q565" i="4"/>
  <c r="P565" i="4"/>
  <c r="O565" i="4"/>
  <c r="N565" i="4"/>
  <c r="M565" i="4"/>
  <c r="L565" i="4"/>
  <c r="K565" i="4"/>
  <c r="J565" i="4"/>
  <c r="I565" i="4"/>
  <c r="T564" i="4"/>
  <c r="S564" i="4"/>
  <c r="R564" i="4"/>
  <c r="Q564" i="4"/>
  <c r="P564" i="4"/>
  <c r="O564" i="4"/>
  <c r="N564" i="4"/>
  <c r="M564" i="4"/>
  <c r="L564" i="4"/>
  <c r="K564" i="4"/>
  <c r="J564" i="4"/>
  <c r="I564" i="4"/>
  <c r="T563" i="4"/>
  <c r="S563" i="4"/>
  <c r="R563" i="4"/>
  <c r="Q563" i="4"/>
  <c r="P563" i="4"/>
  <c r="O563" i="4"/>
  <c r="N563" i="4"/>
  <c r="M563" i="4"/>
  <c r="L563" i="4"/>
  <c r="K563" i="4"/>
  <c r="J563" i="4"/>
  <c r="I563" i="4"/>
  <c r="R555" i="4"/>
  <c r="O555" i="4"/>
  <c r="L555" i="4"/>
  <c r="I555" i="4"/>
  <c r="R553" i="4"/>
  <c r="O553" i="4"/>
  <c r="L553" i="4"/>
  <c r="I553" i="4"/>
  <c r="R551" i="4"/>
  <c r="O551" i="4"/>
  <c r="L551" i="4"/>
  <c r="I551" i="4"/>
  <c r="R549" i="4"/>
  <c r="O549" i="4"/>
  <c r="L549" i="4"/>
  <c r="I549" i="4"/>
  <c r="R548" i="4"/>
  <c r="O548" i="4"/>
  <c r="L548" i="4"/>
  <c r="I548" i="4"/>
  <c r="R546" i="4"/>
  <c r="O546" i="4"/>
  <c r="L546" i="4"/>
  <c r="I546" i="4"/>
  <c r="R544" i="4"/>
  <c r="O544" i="4"/>
  <c r="L544" i="4"/>
  <c r="I544" i="4"/>
  <c r="R543" i="4"/>
  <c r="O543" i="4"/>
  <c r="L543" i="4"/>
  <c r="I543" i="4"/>
  <c r="R542" i="4"/>
  <c r="O542" i="4"/>
  <c r="L542" i="4"/>
  <c r="I542" i="4"/>
  <c r="R541" i="4"/>
  <c r="O541" i="4"/>
  <c r="L541" i="4"/>
  <c r="I541" i="4"/>
  <c r="R540" i="4"/>
  <c r="O540" i="4"/>
  <c r="L540" i="4"/>
  <c r="I540" i="4"/>
  <c r="R539" i="4"/>
  <c r="O539" i="4"/>
  <c r="L539" i="4"/>
  <c r="I539" i="4"/>
  <c r="R537" i="4"/>
  <c r="O537" i="4"/>
  <c r="L537" i="4"/>
  <c r="I537" i="4"/>
  <c r="R535" i="4"/>
  <c r="O535" i="4"/>
  <c r="L535" i="4"/>
  <c r="I535" i="4"/>
  <c r="R534" i="4"/>
  <c r="O534" i="4"/>
  <c r="L534" i="4"/>
  <c r="I534" i="4"/>
  <c r="R533" i="4"/>
  <c r="O533" i="4"/>
  <c r="L533" i="4"/>
  <c r="I533" i="4"/>
  <c r="R531" i="4"/>
  <c r="O531" i="4"/>
  <c r="L531" i="4"/>
  <c r="I531" i="4"/>
  <c r="R529" i="4"/>
  <c r="O529" i="4"/>
  <c r="L529" i="4"/>
  <c r="I529" i="4"/>
  <c r="R528" i="4"/>
  <c r="O528" i="4"/>
  <c r="L528" i="4"/>
  <c r="I528" i="4"/>
  <c r="R527" i="4"/>
  <c r="O527" i="4"/>
  <c r="L527" i="4"/>
  <c r="I527" i="4"/>
  <c r="R526" i="4"/>
  <c r="O526" i="4"/>
  <c r="L526" i="4"/>
  <c r="I526" i="4"/>
  <c r="R525" i="4"/>
  <c r="O525" i="4"/>
  <c r="L525" i="4"/>
  <c r="I525" i="4"/>
  <c r="R523" i="4"/>
  <c r="O523" i="4"/>
  <c r="L523" i="4"/>
  <c r="I523" i="4"/>
  <c r="R522" i="4"/>
  <c r="O522" i="4"/>
  <c r="L522" i="4"/>
  <c r="I522" i="4"/>
  <c r="R521" i="4"/>
  <c r="O521" i="4"/>
  <c r="L521" i="4"/>
  <c r="I521" i="4"/>
  <c r="R519" i="4"/>
  <c r="O519" i="4"/>
  <c r="L519" i="4"/>
  <c r="I519" i="4"/>
  <c r="R518" i="4"/>
  <c r="O518" i="4"/>
  <c r="L518" i="4"/>
  <c r="I518" i="4"/>
  <c r="R517" i="4"/>
  <c r="O517" i="4"/>
  <c r="L517" i="4"/>
  <c r="I517" i="4"/>
  <c r="R515" i="4"/>
  <c r="O515" i="4"/>
  <c r="L515" i="4"/>
  <c r="I515" i="4"/>
  <c r="R514" i="4"/>
  <c r="O514" i="4"/>
  <c r="L514" i="4"/>
  <c r="I514" i="4"/>
  <c r="R513" i="4"/>
  <c r="O513" i="4"/>
  <c r="L513" i="4"/>
  <c r="I513" i="4"/>
  <c r="R511" i="4"/>
  <c r="O511" i="4"/>
  <c r="L511" i="4"/>
  <c r="I511" i="4"/>
  <c r="R510" i="4"/>
  <c r="O510" i="4"/>
  <c r="L510" i="4"/>
  <c r="I510" i="4"/>
  <c r="R509" i="4"/>
  <c r="O509" i="4"/>
  <c r="L509" i="4"/>
  <c r="I509" i="4"/>
  <c r="R507" i="4"/>
  <c r="O507" i="4"/>
  <c r="L507" i="4"/>
  <c r="I507" i="4"/>
  <c r="R506" i="4"/>
  <c r="O506" i="4"/>
  <c r="L506" i="4"/>
  <c r="I506" i="4"/>
  <c r="R505" i="4"/>
  <c r="O505" i="4"/>
  <c r="L505" i="4"/>
  <c r="I505" i="4"/>
  <c r="R503" i="4"/>
  <c r="O503" i="4"/>
  <c r="L503" i="4"/>
  <c r="I503" i="4"/>
  <c r="R502" i="4"/>
  <c r="O502" i="4"/>
  <c r="L502" i="4"/>
  <c r="I502" i="4"/>
  <c r="R501" i="4"/>
  <c r="O501" i="4"/>
  <c r="L501" i="4"/>
  <c r="I501" i="4"/>
  <c r="R499" i="4"/>
  <c r="O499" i="4"/>
  <c r="L499" i="4"/>
  <c r="I499" i="4"/>
  <c r="R498" i="4"/>
  <c r="O498" i="4"/>
  <c r="L498" i="4"/>
  <c r="I498" i="4"/>
  <c r="R497" i="4"/>
  <c r="O497" i="4"/>
  <c r="L497" i="4"/>
  <c r="I497" i="4"/>
  <c r="R495" i="4"/>
  <c r="O495" i="4"/>
  <c r="L495" i="4"/>
  <c r="I495" i="4"/>
  <c r="R494" i="4"/>
  <c r="O494" i="4"/>
  <c r="L494" i="4"/>
  <c r="I494" i="4"/>
  <c r="R493" i="4"/>
  <c r="O493" i="4"/>
  <c r="L493" i="4"/>
  <c r="I493" i="4"/>
  <c r="T428" i="4"/>
  <c r="S428" i="4"/>
  <c r="R428" i="4"/>
  <c r="Q428" i="4"/>
  <c r="P428" i="4"/>
  <c r="O428" i="4"/>
  <c r="N428" i="4"/>
  <c r="M428" i="4"/>
  <c r="L428" i="4"/>
  <c r="K428" i="4"/>
  <c r="J428" i="4"/>
  <c r="I428" i="4"/>
  <c r="T427" i="4"/>
  <c r="S427" i="4"/>
  <c r="R427" i="4"/>
  <c r="Q427" i="4"/>
  <c r="P427" i="4"/>
  <c r="O427" i="4"/>
  <c r="N427" i="4"/>
  <c r="M427" i="4"/>
  <c r="L427" i="4"/>
  <c r="K427" i="4"/>
  <c r="J427" i="4"/>
  <c r="I427" i="4"/>
  <c r="T426" i="4"/>
  <c r="S426" i="4"/>
  <c r="R426" i="4"/>
  <c r="Q426" i="4"/>
  <c r="P426" i="4"/>
  <c r="O426" i="4"/>
  <c r="N426" i="4"/>
  <c r="M426" i="4"/>
  <c r="L426" i="4"/>
  <c r="K426" i="4"/>
  <c r="J426" i="4"/>
  <c r="I426" i="4"/>
  <c r="T425" i="4"/>
  <c r="S425" i="4"/>
  <c r="R425" i="4"/>
  <c r="Q425" i="4"/>
  <c r="P425" i="4"/>
  <c r="O425" i="4"/>
  <c r="N425" i="4"/>
  <c r="M425" i="4"/>
  <c r="L425" i="4"/>
  <c r="K425" i="4"/>
  <c r="J425" i="4"/>
  <c r="I425" i="4"/>
  <c r="T424" i="4"/>
  <c r="S424" i="4"/>
  <c r="R424" i="4"/>
  <c r="Q424" i="4"/>
  <c r="P424" i="4"/>
  <c r="O424" i="4"/>
  <c r="N424" i="4"/>
  <c r="M424" i="4"/>
  <c r="L424" i="4"/>
  <c r="K424" i="4"/>
  <c r="J424" i="4"/>
  <c r="I424" i="4"/>
  <c r="T423" i="4"/>
  <c r="S423" i="4"/>
  <c r="R423" i="4"/>
  <c r="Q423" i="4"/>
  <c r="P423" i="4"/>
  <c r="O423" i="4"/>
  <c r="N423" i="4"/>
  <c r="M423" i="4"/>
  <c r="L423" i="4"/>
  <c r="K423" i="4"/>
  <c r="J423" i="4"/>
  <c r="I423" i="4"/>
  <c r="T418" i="4"/>
  <c r="S418" i="4"/>
  <c r="R418" i="4"/>
  <c r="Q418" i="4"/>
  <c r="P418" i="4"/>
  <c r="O418" i="4"/>
  <c r="N418" i="4"/>
  <c r="M418" i="4"/>
  <c r="L418" i="4"/>
  <c r="K418" i="4"/>
  <c r="J418" i="4"/>
  <c r="I418" i="4"/>
  <c r="T417" i="4"/>
  <c r="S417" i="4"/>
  <c r="R417" i="4"/>
  <c r="Q417" i="4"/>
  <c r="P417" i="4"/>
  <c r="O417" i="4"/>
  <c r="N417" i="4"/>
  <c r="M417" i="4"/>
  <c r="L417" i="4"/>
  <c r="K417" i="4"/>
  <c r="J417" i="4"/>
  <c r="I417" i="4"/>
  <c r="T416" i="4"/>
  <c r="S416" i="4"/>
  <c r="R416" i="4"/>
  <c r="Q416" i="4"/>
  <c r="P416" i="4"/>
  <c r="O416" i="4"/>
  <c r="N416" i="4"/>
  <c r="M416" i="4"/>
  <c r="L416" i="4"/>
  <c r="K416" i="4"/>
  <c r="J416" i="4"/>
  <c r="I416" i="4"/>
  <c r="T415" i="4"/>
  <c r="S415" i="4"/>
  <c r="R415" i="4"/>
  <c r="Q415" i="4"/>
  <c r="P415" i="4"/>
  <c r="O415" i="4"/>
  <c r="N415" i="4"/>
  <c r="M415" i="4"/>
  <c r="L415" i="4"/>
  <c r="K415" i="4"/>
  <c r="J415" i="4"/>
  <c r="I415" i="4"/>
  <c r="T414" i="4"/>
  <c r="S414" i="4"/>
  <c r="R414" i="4"/>
  <c r="Q414" i="4"/>
  <c r="P414" i="4"/>
  <c r="O414" i="4"/>
  <c r="N414" i="4"/>
  <c r="M414" i="4"/>
  <c r="L414" i="4"/>
  <c r="K414" i="4"/>
  <c r="J414" i="4"/>
  <c r="I414" i="4"/>
  <c r="T413" i="4"/>
  <c r="S413" i="4"/>
  <c r="R413" i="4"/>
  <c r="Q413" i="4"/>
  <c r="P413" i="4"/>
  <c r="O413" i="4"/>
  <c r="N413" i="4"/>
  <c r="M413" i="4"/>
  <c r="L413" i="4"/>
  <c r="K413" i="4"/>
  <c r="J413" i="4"/>
  <c r="I413" i="4"/>
  <c r="T412" i="4"/>
  <c r="S412" i="4"/>
  <c r="R412" i="4"/>
  <c r="Q412" i="4"/>
  <c r="P412" i="4"/>
  <c r="O412" i="4"/>
  <c r="N412" i="4"/>
  <c r="M412" i="4"/>
  <c r="L412" i="4"/>
  <c r="K412" i="4"/>
  <c r="J412" i="4"/>
  <c r="I412" i="4"/>
  <c r="T411" i="4"/>
  <c r="S411" i="4"/>
  <c r="R411" i="4"/>
  <c r="Q411" i="4"/>
  <c r="P411" i="4"/>
  <c r="O411" i="4"/>
  <c r="N411" i="4"/>
  <c r="M411" i="4"/>
  <c r="L411" i="4"/>
  <c r="K411" i="4"/>
  <c r="J411" i="4"/>
  <c r="I411" i="4"/>
  <c r="T410" i="4"/>
  <c r="S410" i="4"/>
  <c r="R410" i="4"/>
  <c r="Q410" i="4"/>
  <c r="P410" i="4"/>
  <c r="O410" i="4"/>
  <c r="N410" i="4"/>
  <c r="M410" i="4"/>
  <c r="L410" i="4"/>
  <c r="K410" i="4"/>
  <c r="J410" i="4"/>
  <c r="I410" i="4"/>
  <c r="T409" i="4"/>
  <c r="S409" i="4"/>
  <c r="R409" i="4"/>
  <c r="Q409" i="4"/>
  <c r="P409" i="4"/>
  <c r="O409" i="4"/>
  <c r="N409" i="4"/>
  <c r="M409" i="4"/>
  <c r="L409" i="4"/>
  <c r="K409" i="4"/>
  <c r="J409" i="4"/>
  <c r="I409" i="4"/>
  <c r="T408" i="4"/>
  <c r="S408" i="4"/>
  <c r="R408" i="4"/>
  <c r="Q408" i="4"/>
  <c r="P408" i="4"/>
  <c r="O408" i="4"/>
  <c r="N408" i="4"/>
  <c r="M408" i="4"/>
  <c r="L408" i="4"/>
  <c r="K408" i="4"/>
  <c r="J408" i="4"/>
  <c r="I408" i="4"/>
  <c r="R400" i="4"/>
  <c r="O400" i="4"/>
  <c r="L400" i="4"/>
  <c r="I400" i="4"/>
  <c r="R398" i="4"/>
  <c r="O398" i="4"/>
  <c r="L398" i="4"/>
  <c r="I398" i="4"/>
  <c r="R396" i="4"/>
  <c r="O396" i="4"/>
  <c r="L396" i="4"/>
  <c r="I396" i="4"/>
  <c r="R394" i="4"/>
  <c r="O394" i="4"/>
  <c r="L394" i="4"/>
  <c r="I394" i="4"/>
  <c r="R393" i="4"/>
  <c r="O393" i="4"/>
  <c r="L393" i="4"/>
  <c r="I393" i="4"/>
  <c r="R391" i="4"/>
  <c r="O391" i="4"/>
  <c r="L391" i="4"/>
  <c r="I391" i="4"/>
  <c r="R389" i="4"/>
  <c r="O389" i="4"/>
  <c r="L389" i="4"/>
  <c r="I389" i="4"/>
  <c r="R388" i="4"/>
  <c r="O388" i="4"/>
  <c r="L388" i="4"/>
  <c r="I388" i="4"/>
  <c r="R387" i="4"/>
  <c r="O387" i="4"/>
  <c r="L387" i="4"/>
  <c r="I387" i="4"/>
  <c r="R386" i="4"/>
  <c r="O386" i="4"/>
  <c r="L386" i="4"/>
  <c r="I386" i="4"/>
  <c r="R385" i="4"/>
  <c r="O385" i="4"/>
  <c r="L385" i="4"/>
  <c r="I385" i="4"/>
  <c r="R384" i="4"/>
  <c r="O384" i="4"/>
  <c r="L384" i="4"/>
  <c r="I384" i="4"/>
  <c r="R382" i="4"/>
  <c r="O382" i="4"/>
  <c r="L382" i="4"/>
  <c r="I382" i="4"/>
  <c r="R380" i="4"/>
  <c r="O380" i="4"/>
  <c r="L380" i="4"/>
  <c r="I380" i="4"/>
  <c r="R379" i="4"/>
  <c r="O379" i="4"/>
  <c r="L379" i="4"/>
  <c r="I379" i="4"/>
  <c r="R378" i="4"/>
  <c r="O378" i="4"/>
  <c r="L378" i="4"/>
  <c r="I378" i="4"/>
  <c r="R376" i="4"/>
  <c r="O376" i="4"/>
  <c r="L376" i="4"/>
  <c r="I376" i="4"/>
  <c r="R374" i="4"/>
  <c r="O374" i="4"/>
  <c r="L374" i="4"/>
  <c r="I374" i="4"/>
  <c r="R373" i="4"/>
  <c r="O373" i="4"/>
  <c r="L373" i="4"/>
  <c r="I373" i="4"/>
  <c r="R372" i="4"/>
  <c r="O372" i="4"/>
  <c r="L372" i="4"/>
  <c r="I372" i="4"/>
  <c r="R371" i="4"/>
  <c r="O371" i="4"/>
  <c r="L371" i="4"/>
  <c r="I371" i="4"/>
  <c r="R370" i="4"/>
  <c r="O370" i="4"/>
  <c r="L370" i="4"/>
  <c r="I370" i="4"/>
  <c r="R368" i="4"/>
  <c r="O368" i="4"/>
  <c r="L368" i="4"/>
  <c r="I368" i="4"/>
  <c r="R367" i="4"/>
  <c r="O367" i="4"/>
  <c r="L367" i="4"/>
  <c r="I367" i="4"/>
  <c r="R366" i="4"/>
  <c r="O366" i="4"/>
  <c r="L366" i="4"/>
  <c r="I366" i="4"/>
  <c r="R364" i="4"/>
  <c r="O364" i="4"/>
  <c r="L364" i="4"/>
  <c r="I364" i="4"/>
  <c r="R363" i="4"/>
  <c r="O363" i="4"/>
  <c r="L363" i="4"/>
  <c r="I363" i="4"/>
  <c r="R362" i="4"/>
  <c r="O362" i="4"/>
  <c r="L362" i="4"/>
  <c r="I362" i="4"/>
  <c r="R360" i="4"/>
  <c r="O360" i="4"/>
  <c r="L360" i="4"/>
  <c r="I360" i="4"/>
  <c r="R359" i="4"/>
  <c r="O359" i="4"/>
  <c r="L359" i="4"/>
  <c r="I359" i="4"/>
  <c r="R358" i="4"/>
  <c r="O358" i="4"/>
  <c r="L358" i="4"/>
  <c r="I358" i="4"/>
  <c r="R356" i="4"/>
  <c r="O356" i="4"/>
  <c r="L356" i="4"/>
  <c r="I356" i="4"/>
  <c r="R355" i="4"/>
  <c r="O355" i="4"/>
  <c r="L355" i="4"/>
  <c r="I355" i="4"/>
  <c r="R354" i="4"/>
  <c r="O354" i="4"/>
  <c r="L354" i="4"/>
  <c r="I354" i="4"/>
  <c r="R352" i="4"/>
  <c r="O352" i="4"/>
  <c r="L352" i="4"/>
  <c r="I352" i="4"/>
  <c r="R351" i="4"/>
  <c r="O351" i="4"/>
  <c r="L351" i="4"/>
  <c r="I351" i="4"/>
  <c r="R350" i="4"/>
  <c r="O350" i="4"/>
  <c r="L350" i="4"/>
  <c r="I350" i="4"/>
  <c r="R348" i="4"/>
  <c r="O348" i="4"/>
  <c r="L348" i="4"/>
  <c r="I348" i="4"/>
  <c r="R347" i="4"/>
  <c r="O347" i="4"/>
  <c r="L347" i="4"/>
  <c r="I347" i="4"/>
  <c r="R346" i="4"/>
  <c r="O346" i="4"/>
  <c r="L346" i="4"/>
  <c r="I346" i="4"/>
  <c r="R344" i="4"/>
  <c r="O344" i="4"/>
  <c r="L344" i="4"/>
  <c r="I344" i="4"/>
  <c r="R343" i="4"/>
  <c r="O343" i="4"/>
  <c r="L343" i="4"/>
  <c r="I343" i="4"/>
  <c r="R342" i="4"/>
  <c r="O342" i="4"/>
  <c r="L342" i="4"/>
  <c r="I342" i="4"/>
  <c r="R340" i="4"/>
  <c r="O340" i="4"/>
  <c r="L340" i="4"/>
  <c r="I340" i="4"/>
  <c r="R339" i="4"/>
  <c r="O339" i="4"/>
  <c r="L339" i="4"/>
  <c r="I339" i="4"/>
  <c r="R338" i="4"/>
  <c r="O338" i="4"/>
  <c r="L338" i="4"/>
  <c r="I338" i="4"/>
  <c r="T271" i="4"/>
  <c r="S271" i="4"/>
  <c r="R271" i="4"/>
  <c r="Q271" i="4"/>
  <c r="P271" i="4"/>
  <c r="O271" i="4"/>
  <c r="N271" i="4"/>
  <c r="M271" i="4"/>
  <c r="L271" i="4"/>
  <c r="K271" i="4"/>
  <c r="J271" i="4"/>
  <c r="I271" i="4"/>
  <c r="T270" i="4"/>
  <c r="S270" i="4"/>
  <c r="R270" i="4"/>
  <c r="Q270" i="4"/>
  <c r="P270" i="4"/>
  <c r="O270" i="4"/>
  <c r="N270" i="4"/>
  <c r="M270" i="4"/>
  <c r="L270" i="4"/>
  <c r="K270" i="4"/>
  <c r="J270" i="4"/>
  <c r="I270" i="4"/>
  <c r="T269" i="4"/>
  <c r="S269" i="4"/>
  <c r="R269" i="4"/>
  <c r="Q269" i="4"/>
  <c r="P269" i="4"/>
  <c r="O269" i="4"/>
  <c r="N269" i="4"/>
  <c r="M269" i="4"/>
  <c r="L269" i="4"/>
  <c r="K269" i="4"/>
  <c r="J269" i="4"/>
  <c r="I269" i="4"/>
  <c r="T268" i="4"/>
  <c r="S268" i="4"/>
  <c r="R268" i="4"/>
  <c r="Q268" i="4"/>
  <c r="P268" i="4"/>
  <c r="O268" i="4"/>
  <c r="N268" i="4"/>
  <c r="M268" i="4"/>
  <c r="L268" i="4"/>
  <c r="K268" i="4"/>
  <c r="J268" i="4"/>
  <c r="I268" i="4"/>
  <c r="T267" i="4"/>
  <c r="S267" i="4"/>
  <c r="R267" i="4"/>
  <c r="Q267" i="4"/>
  <c r="P267" i="4"/>
  <c r="O267" i="4"/>
  <c r="N267" i="4"/>
  <c r="M267" i="4"/>
  <c r="L267" i="4"/>
  <c r="K267" i="4"/>
  <c r="J267" i="4"/>
  <c r="I267" i="4"/>
  <c r="T266" i="4"/>
  <c r="S266" i="4"/>
  <c r="R266" i="4"/>
  <c r="Q266" i="4"/>
  <c r="P266" i="4"/>
  <c r="O266" i="4"/>
  <c r="N266" i="4"/>
  <c r="M266" i="4"/>
  <c r="L266" i="4"/>
  <c r="K266" i="4"/>
  <c r="J266" i="4"/>
  <c r="I266" i="4"/>
  <c r="T261" i="4"/>
  <c r="S261" i="4"/>
  <c r="R261" i="4"/>
  <c r="Q261" i="4"/>
  <c r="P261" i="4"/>
  <c r="O261" i="4"/>
  <c r="N261" i="4"/>
  <c r="M261" i="4"/>
  <c r="L261" i="4"/>
  <c r="K261" i="4"/>
  <c r="J261" i="4"/>
  <c r="I261" i="4"/>
  <c r="T260" i="4"/>
  <c r="S260" i="4"/>
  <c r="R260" i="4"/>
  <c r="Q260" i="4"/>
  <c r="P260" i="4"/>
  <c r="O260" i="4"/>
  <c r="N260" i="4"/>
  <c r="M260" i="4"/>
  <c r="L260" i="4"/>
  <c r="K260" i="4"/>
  <c r="J260" i="4"/>
  <c r="I260" i="4"/>
  <c r="T259" i="4"/>
  <c r="S259" i="4"/>
  <c r="R259" i="4"/>
  <c r="Q259" i="4"/>
  <c r="P259" i="4"/>
  <c r="O259" i="4"/>
  <c r="N259" i="4"/>
  <c r="M259" i="4"/>
  <c r="L259" i="4"/>
  <c r="K259" i="4"/>
  <c r="J259" i="4"/>
  <c r="I259" i="4"/>
  <c r="T258" i="4"/>
  <c r="S258" i="4"/>
  <c r="R258" i="4"/>
  <c r="Q258" i="4"/>
  <c r="P258" i="4"/>
  <c r="O258" i="4"/>
  <c r="N258" i="4"/>
  <c r="M258" i="4"/>
  <c r="L258" i="4"/>
  <c r="K258" i="4"/>
  <c r="J258" i="4"/>
  <c r="I258" i="4"/>
  <c r="T257" i="4"/>
  <c r="S257" i="4"/>
  <c r="R257" i="4"/>
  <c r="Q257" i="4"/>
  <c r="P257" i="4"/>
  <c r="O257" i="4"/>
  <c r="N257" i="4"/>
  <c r="M257" i="4"/>
  <c r="L257" i="4"/>
  <c r="K257" i="4"/>
  <c r="J257" i="4"/>
  <c r="I257" i="4"/>
  <c r="T256" i="4"/>
  <c r="S256" i="4"/>
  <c r="R256" i="4"/>
  <c r="Q256" i="4"/>
  <c r="P256" i="4"/>
  <c r="O256" i="4"/>
  <c r="N256" i="4"/>
  <c r="M256" i="4"/>
  <c r="L256" i="4"/>
  <c r="K256" i="4"/>
  <c r="J256" i="4"/>
  <c r="I256" i="4"/>
  <c r="T255" i="4"/>
  <c r="S255" i="4"/>
  <c r="R255" i="4"/>
  <c r="Q255" i="4"/>
  <c r="P255" i="4"/>
  <c r="O255" i="4"/>
  <c r="N255" i="4"/>
  <c r="M255" i="4"/>
  <c r="L255" i="4"/>
  <c r="K255" i="4"/>
  <c r="J255" i="4"/>
  <c r="I255" i="4"/>
  <c r="T254" i="4"/>
  <c r="S254" i="4"/>
  <c r="R254" i="4"/>
  <c r="Q254" i="4"/>
  <c r="P254" i="4"/>
  <c r="O254" i="4"/>
  <c r="N254" i="4"/>
  <c r="M254" i="4"/>
  <c r="L254" i="4"/>
  <c r="K254" i="4"/>
  <c r="J254" i="4"/>
  <c r="I254" i="4"/>
  <c r="T253" i="4"/>
  <c r="S253" i="4"/>
  <c r="R253" i="4"/>
  <c r="Q253" i="4"/>
  <c r="P253" i="4"/>
  <c r="O253" i="4"/>
  <c r="N253" i="4"/>
  <c r="M253" i="4"/>
  <c r="L253" i="4"/>
  <c r="K253" i="4"/>
  <c r="J253" i="4"/>
  <c r="I253" i="4"/>
  <c r="T252" i="4"/>
  <c r="S252" i="4"/>
  <c r="R252" i="4"/>
  <c r="Q252" i="4"/>
  <c r="P252" i="4"/>
  <c r="O252" i="4"/>
  <c r="N252" i="4"/>
  <c r="M252" i="4"/>
  <c r="L252" i="4"/>
  <c r="K252" i="4"/>
  <c r="J252" i="4"/>
  <c r="I252" i="4"/>
  <c r="T251" i="4"/>
  <c r="S251" i="4"/>
  <c r="R251" i="4"/>
  <c r="Q251" i="4"/>
  <c r="P251" i="4"/>
  <c r="O251" i="4"/>
  <c r="N251" i="4"/>
  <c r="M251" i="4"/>
  <c r="L251" i="4"/>
  <c r="K251" i="4"/>
  <c r="J251" i="4"/>
  <c r="I251" i="4"/>
  <c r="R243" i="4"/>
  <c r="O243" i="4"/>
  <c r="L243" i="4"/>
  <c r="I243" i="4"/>
  <c r="R241" i="4"/>
  <c r="O241" i="4"/>
  <c r="L241" i="4"/>
  <c r="I241" i="4"/>
  <c r="R239" i="4"/>
  <c r="O239" i="4"/>
  <c r="L239" i="4"/>
  <c r="I239" i="4"/>
  <c r="R237" i="4"/>
  <c r="O237" i="4"/>
  <c r="L237" i="4"/>
  <c r="I237" i="4"/>
  <c r="R236" i="4"/>
  <c r="O236" i="4"/>
  <c r="L236" i="4"/>
  <c r="I236" i="4"/>
  <c r="R234" i="4"/>
  <c r="O234" i="4"/>
  <c r="L234" i="4"/>
  <c r="I234" i="4"/>
  <c r="R232" i="4"/>
  <c r="O232" i="4"/>
  <c r="L232" i="4"/>
  <c r="I232" i="4"/>
  <c r="R231" i="4"/>
  <c r="O231" i="4"/>
  <c r="L231" i="4"/>
  <c r="I231" i="4"/>
  <c r="R230" i="4"/>
  <c r="O230" i="4"/>
  <c r="L230" i="4"/>
  <c r="I230" i="4"/>
  <c r="R229" i="4"/>
  <c r="O229" i="4"/>
  <c r="L229" i="4"/>
  <c r="I229" i="4"/>
  <c r="R228" i="4"/>
  <c r="O228" i="4"/>
  <c r="L228" i="4"/>
  <c r="I228" i="4"/>
  <c r="R227" i="4"/>
  <c r="O227" i="4"/>
  <c r="L227" i="4"/>
  <c r="I227" i="4"/>
  <c r="R225" i="4"/>
  <c r="O225" i="4"/>
  <c r="L225" i="4"/>
  <c r="I225" i="4"/>
  <c r="R223" i="4"/>
  <c r="O223" i="4"/>
  <c r="L223" i="4"/>
  <c r="I223" i="4"/>
  <c r="R222" i="4"/>
  <c r="O222" i="4"/>
  <c r="L222" i="4"/>
  <c r="I222" i="4"/>
  <c r="R221" i="4"/>
  <c r="O221" i="4"/>
  <c r="L221" i="4"/>
  <c r="I221" i="4"/>
  <c r="R219" i="4"/>
  <c r="O219" i="4"/>
  <c r="L219" i="4"/>
  <c r="I219" i="4"/>
  <c r="R217" i="4"/>
  <c r="O217" i="4"/>
  <c r="L217" i="4"/>
  <c r="I217" i="4"/>
  <c r="R216" i="4"/>
  <c r="O216" i="4"/>
  <c r="L216" i="4"/>
  <c r="I216" i="4"/>
  <c r="R215" i="4"/>
  <c r="O215" i="4"/>
  <c r="L215" i="4"/>
  <c r="I215" i="4"/>
  <c r="R214" i="4"/>
  <c r="O214" i="4"/>
  <c r="L214" i="4"/>
  <c r="I214" i="4"/>
  <c r="R213" i="4"/>
  <c r="O213" i="4"/>
  <c r="L213" i="4"/>
  <c r="I213" i="4"/>
  <c r="R211" i="4"/>
  <c r="O211" i="4"/>
  <c r="L211" i="4"/>
  <c r="I211" i="4"/>
  <c r="R210" i="4"/>
  <c r="O210" i="4"/>
  <c r="L210" i="4"/>
  <c r="I210" i="4"/>
  <c r="R209" i="4"/>
  <c r="O209" i="4"/>
  <c r="L209" i="4"/>
  <c r="I209" i="4"/>
  <c r="R207" i="4"/>
  <c r="O207" i="4"/>
  <c r="L207" i="4"/>
  <c r="I207" i="4"/>
  <c r="R206" i="4"/>
  <c r="O206" i="4"/>
  <c r="L206" i="4"/>
  <c r="I206" i="4"/>
  <c r="R205" i="4"/>
  <c r="O205" i="4"/>
  <c r="L205" i="4"/>
  <c r="I205" i="4"/>
  <c r="R203" i="4"/>
  <c r="O203" i="4"/>
  <c r="L203" i="4"/>
  <c r="I203" i="4"/>
  <c r="R202" i="4"/>
  <c r="O202" i="4"/>
  <c r="L202" i="4"/>
  <c r="I202" i="4"/>
  <c r="R201" i="4"/>
  <c r="O201" i="4"/>
  <c r="L201" i="4"/>
  <c r="I201" i="4"/>
  <c r="R199" i="4"/>
  <c r="O199" i="4"/>
  <c r="L199" i="4"/>
  <c r="I199" i="4"/>
  <c r="R198" i="4"/>
  <c r="O198" i="4"/>
  <c r="L198" i="4"/>
  <c r="I198" i="4"/>
  <c r="R197" i="4"/>
  <c r="O197" i="4"/>
  <c r="L197" i="4"/>
  <c r="I197" i="4"/>
  <c r="R195" i="4"/>
  <c r="O195" i="4"/>
  <c r="L195" i="4"/>
  <c r="I195" i="4"/>
  <c r="R194" i="4"/>
  <c r="O194" i="4"/>
  <c r="L194" i="4"/>
  <c r="I194" i="4"/>
  <c r="R193" i="4"/>
  <c r="O193" i="4"/>
  <c r="L193" i="4"/>
  <c r="I193" i="4"/>
  <c r="R191" i="4"/>
  <c r="O191" i="4"/>
  <c r="L191" i="4"/>
  <c r="I191" i="4"/>
  <c r="R190" i="4"/>
  <c r="O190" i="4"/>
  <c r="L190" i="4"/>
  <c r="I190" i="4"/>
  <c r="R189" i="4"/>
  <c r="O189" i="4"/>
  <c r="L189" i="4"/>
  <c r="I189" i="4"/>
  <c r="R187" i="4"/>
  <c r="O187" i="4"/>
  <c r="L187" i="4"/>
  <c r="I187" i="4"/>
  <c r="R186" i="4"/>
  <c r="O186" i="4"/>
  <c r="L186" i="4"/>
  <c r="I186" i="4"/>
  <c r="R185" i="4"/>
  <c r="O185" i="4"/>
  <c r="L185" i="4"/>
  <c r="I185" i="4"/>
  <c r="R183" i="4"/>
  <c r="O183" i="4"/>
  <c r="L183" i="4"/>
  <c r="I183" i="4"/>
  <c r="R182" i="4"/>
  <c r="O182" i="4"/>
  <c r="L182" i="4"/>
  <c r="I182" i="4"/>
  <c r="R181" i="4"/>
  <c r="U181" i="4" s="1"/>
  <c r="O181" i="4"/>
  <c r="L181" i="4"/>
  <c r="I181" i="4"/>
  <c r="T117" i="4"/>
  <c r="S117" i="4"/>
  <c r="R117" i="4"/>
  <c r="Q117" i="4"/>
  <c r="P117" i="4"/>
  <c r="O117" i="4"/>
  <c r="N117" i="4"/>
  <c r="M117" i="4"/>
  <c r="L117" i="4"/>
  <c r="K117" i="4"/>
  <c r="J117" i="4"/>
  <c r="I117" i="4"/>
  <c r="T116" i="4"/>
  <c r="S116" i="4"/>
  <c r="R116" i="4"/>
  <c r="Q116" i="4"/>
  <c r="P116" i="4"/>
  <c r="O116" i="4"/>
  <c r="N116" i="4"/>
  <c r="M116" i="4"/>
  <c r="L116" i="4"/>
  <c r="K116" i="4"/>
  <c r="J116" i="4"/>
  <c r="I116" i="4"/>
  <c r="T115" i="4"/>
  <c r="S115" i="4"/>
  <c r="R115" i="4"/>
  <c r="Q115" i="4"/>
  <c r="P115" i="4"/>
  <c r="O115" i="4"/>
  <c r="N115" i="4"/>
  <c r="M115" i="4"/>
  <c r="L115" i="4"/>
  <c r="K115" i="4"/>
  <c r="J115" i="4"/>
  <c r="I115" i="4"/>
  <c r="T114" i="4"/>
  <c r="S114" i="4"/>
  <c r="R114" i="4"/>
  <c r="Q114" i="4"/>
  <c r="P114" i="4"/>
  <c r="O114" i="4"/>
  <c r="N114" i="4"/>
  <c r="M114" i="4"/>
  <c r="L114" i="4"/>
  <c r="K114" i="4"/>
  <c r="J114" i="4"/>
  <c r="I114" i="4"/>
  <c r="T113" i="4"/>
  <c r="S113" i="4"/>
  <c r="R113" i="4"/>
  <c r="Q113" i="4"/>
  <c r="P113" i="4"/>
  <c r="O113" i="4"/>
  <c r="N113" i="4"/>
  <c r="M113" i="4"/>
  <c r="L113" i="4"/>
  <c r="K113" i="4"/>
  <c r="J113" i="4"/>
  <c r="I113" i="4"/>
  <c r="T112" i="4"/>
  <c r="S112" i="4"/>
  <c r="R112" i="4"/>
  <c r="Q112" i="4"/>
  <c r="P112" i="4"/>
  <c r="O112" i="4"/>
  <c r="N112" i="4"/>
  <c r="M112" i="4"/>
  <c r="L112" i="4"/>
  <c r="K112" i="4"/>
  <c r="J112" i="4"/>
  <c r="I112" i="4"/>
  <c r="T107" i="4"/>
  <c r="S107" i="4"/>
  <c r="R107" i="4"/>
  <c r="Q107" i="4"/>
  <c r="P107" i="4"/>
  <c r="O107" i="4"/>
  <c r="N107" i="4"/>
  <c r="M107" i="4"/>
  <c r="L107" i="4"/>
  <c r="K107" i="4"/>
  <c r="J107" i="4"/>
  <c r="I107" i="4"/>
  <c r="T106" i="4"/>
  <c r="S106" i="4"/>
  <c r="R106" i="4"/>
  <c r="Q106" i="4"/>
  <c r="P106" i="4"/>
  <c r="O106" i="4"/>
  <c r="N106" i="4"/>
  <c r="M106" i="4"/>
  <c r="L106" i="4"/>
  <c r="K106" i="4"/>
  <c r="J106" i="4"/>
  <c r="I106" i="4"/>
  <c r="T105" i="4"/>
  <c r="S105" i="4"/>
  <c r="R105" i="4"/>
  <c r="Q105" i="4"/>
  <c r="P105" i="4"/>
  <c r="O105" i="4"/>
  <c r="N105" i="4"/>
  <c r="M105" i="4"/>
  <c r="L105" i="4"/>
  <c r="K105" i="4"/>
  <c r="J105" i="4"/>
  <c r="I105" i="4"/>
  <c r="T104" i="4"/>
  <c r="S104" i="4"/>
  <c r="R104" i="4"/>
  <c r="Q104" i="4"/>
  <c r="P104" i="4"/>
  <c r="O104" i="4"/>
  <c r="N104" i="4"/>
  <c r="M104" i="4"/>
  <c r="L104" i="4"/>
  <c r="K104" i="4"/>
  <c r="J104" i="4"/>
  <c r="I104" i="4"/>
  <c r="T103" i="4"/>
  <c r="S103" i="4"/>
  <c r="R103" i="4"/>
  <c r="Q103" i="4"/>
  <c r="P103" i="4"/>
  <c r="O103" i="4"/>
  <c r="N103" i="4"/>
  <c r="M103" i="4"/>
  <c r="L103" i="4"/>
  <c r="K103" i="4"/>
  <c r="J103" i="4"/>
  <c r="I103" i="4"/>
  <c r="T102" i="4"/>
  <c r="S102" i="4"/>
  <c r="R102" i="4"/>
  <c r="Q102" i="4"/>
  <c r="P102" i="4"/>
  <c r="O102" i="4"/>
  <c r="N102" i="4"/>
  <c r="M102" i="4"/>
  <c r="L102" i="4"/>
  <c r="K102" i="4"/>
  <c r="J102" i="4"/>
  <c r="I102" i="4"/>
  <c r="T101" i="4"/>
  <c r="S101" i="4"/>
  <c r="R101" i="4"/>
  <c r="Q101" i="4"/>
  <c r="P101" i="4"/>
  <c r="O101" i="4"/>
  <c r="N101" i="4"/>
  <c r="M101" i="4"/>
  <c r="L101" i="4"/>
  <c r="K101" i="4"/>
  <c r="J101" i="4"/>
  <c r="I101" i="4"/>
  <c r="T100" i="4"/>
  <c r="S100" i="4"/>
  <c r="R100" i="4"/>
  <c r="Q100" i="4"/>
  <c r="P100" i="4"/>
  <c r="O100" i="4"/>
  <c r="N100" i="4"/>
  <c r="M100" i="4"/>
  <c r="L100" i="4"/>
  <c r="K100" i="4"/>
  <c r="J100" i="4"/>
  <c r="I100" i="4"/>
  <c r="T99" i="4"/>
  <c r="S99" i="4"/>
  <c r="R99" i="4"/>
  <c r="Q99" i="4"/>
  <c r="P99" i="4"/>
  <c r="O99" i="4"/>
  <c r="N99" i="4"/>
  <c r="M99" i="4"/>
  <c r="L99" i="4"/>
  <c r="K99" i="4"/>
  <c r="J99" i="4"/>
  <c r="I99" i="4"/>
  <c r="T98" i="4"/>
  <c r="S98" i="4"/>
  <c r="R98" i="4"/>
  <c r="Q98" i="4"/>
  <c r="P98" i="4"/>
  <c r="O98" i="4"/>
  <c r="N98" i="4"/>
  <c r="M98" i="4"/>
  <c r="L98" i="4"/>
  <c r="K98" i="4"/>
  <c r="J98" i="4"/>
  <c r="I98" i="4"/>
  <c r="T97" i="4"/>
  <c r="S97" i="4"/>
  <c r="R97" i="4"/>
  <c r="Q97" i="4"/>
  <c r="P97" i="4"/>
  <c r="O97" i="4"/>
  <c r="N97" i="4"/>
  <c r="M97" i="4"/>
  <c r="L97" i="4"/>
  <c r="K97" i="4"/>
  <c r="J97" i="4"/>
  <c r="I97" i="4"/>
  <c r="R89" i="4"/>
  <c r="O89" i="4"/>
  <c r="L89" i="4"/>
  <c r="I89" i="4"/>
  <c r="R87" i="4"/>
  <c r="O87" i="4"/>
  <c r="L87" i="4"/>
  <c r="I87" i="4"/>
  <c r="R85" i="4"/>
  <c r="O85" i="4"/>
  <c r="L85" i="4"/>
  <c r="I85" i="4"/>
  <c r="R83" i="4"/>
  <c r="O83" i="4"/>
  <c r="L83" i="4"/>
  <c r="I83" i="4"/>
  <c r="R82" i="4"/>
  <c r="O82" i="4"/>
  <c r="L82" i="4"/>
  <c r="I82" i="4"/>
  <c r="R80" i="4"/>
  <c r="O80" i="4"/>
  <c r="L80" i="4"/>
  <c r="I80" i="4"/>
  <c r="R78" i="4"/>
  <c r="O78" i="4"/>
  <c r="L78" i="4"/>
  <c r="I78" i="4"/>
  <c r="R77" i="4"/>
  <c r="O77" i="4"/>
  <c r="L77" i="4"/>
  <c r="I77" i="4"/>
  <c r="R76" i="4"/>
  <c r="O76" i="4"/>
  <c r="L76" i="4"/>
  <c r="I76" i="4"/>
  <c r="R75" i="4"/>
  <c r="O75" i="4"/>
  <c r="L75" i="4"/>
  <c r="I75" i="4"/>
  <c r="R74" i="4"/>
  <c r="O74" i="4"/>
  <c r="L74" i="4"/>
  <c r="I74" i="4"/>
  <c r="R73" i="4"/>
  <c r="O73" i="4"/>
  <c r="L73" i="4"/>
  <c r="I73" i="4"/>
  <c r="R71" i="4"/>
  <c r="O71" i="4"/>
  <c r="L71" i="4"/>
  <c r="I71" i="4"/>
  <c r="R69" i="4"/>
  <c r="O69" i="4"/>
  <c r="L69" i="4"/>
  <c r="I69" i="4"/>
  <c r="R68" i="4"/>
  <c r="O68" i="4"/>
  <c r="L68" i="4"/>
  <c r="I68" i="4"/>
  <c r="R67" i="4"/>
  <c r="O67" i="4"/>
  <c r="L67" i="4"/>
  <c r="I67" i="4"/>
  <c r="R65" i="4"/>
  <c r="O65" i="4"/>
  <c r="L65" i="4"/>
  <c r="I65" i="4"/>
  <c r="R63" i="4"/>
  <c r="O63" i="4"/>
  <c r="L63" i="4"/>
  <c r="I63" i="4"/>
  <c r="R62" i="4"/>
  <c r="O62" i="4"/>
  <c r="L62" i="4"/>
  <c r="I62" i="4"/>
  <c r="R61" i="4"/>
  <c r="O61" i="4"/>
  <c r="L61" i="4"/>
  <c r="I61" i="4"/>
  <c r="R60" i="4"/>
  <c r="O60" i="4"/>
  <c r="L60" i="4"/>
  <c r="I60" i="4"/>
  <c r="R59" i="4"/>
  <c r="O59" i="4"/>
  <c r="L59" i="4"/>
  <c r="I59" i="4"/>
  <c r="R57" i="4"/>
  <c r="O57" i="4"/>
  <c r="L57" i="4"/>
  <c r="I57" i="4"/>
  <c r="R56" i="4"/>
  <c r="O56" i="4"/>
  <c r="L56" i="4"/>
  <c r="I56" i="4"/>
  <c r="R55" i="4"/>
  <c r="O55" i="4"/>
  <c r="L55" i="4"/>
  <c r="I55" i="4"/>
  <c r="R53" i="4"/>
  <c r="O53" i="4"/>
  <c r="L53" i="4"/>
  <c r="I53" i="4"/>
  <c r="R52" i="4"/>
  <c r="O52" i="4"/>
  <c r="L52" i="4"/>
  <c r="I52" i="4"/>
  <c r="R51" i="4"/>
  <c r="O51" i="4"/>
  <c r="L51" i="4"/>
  <c r="I51" i="4"/>
  <c r="R49" i="4"/>
  <c r="O49" i="4"/>
  <c r="L49" i="4"/>
  <c r="I49" i="4"/>
  <c r="R48" i="4"/>
  <c r="O48" i="4"/>
  <c r="L48" i="4"/>
  <c r="I48" i="4"/>
  <c r="R47" i="4"/>
  <c r="O47" i="4"/>
  <c r="L47" i="4"/>
  <c r="I47" i="4"/>
  <c r="R45" i="4"/>
  <c r="O45" i="4"/>
  <c r="L45" i="4"/>
  <c r="I45" i="4"/>
  <c r="R44" i="4"/>
  <c r="O44" i="4"/>
  <c r="L44" i="4"/>
  <c r="I44" i="4"/>
  <c r="R43" i="4"/>
  <c r="O43" i="4"/>
  <c r="L43" i="4"/>
  <c r="I43" i="4"/>
  <c r="R41" i="4"/>
  <c r="O41" i="4"/>
  <c r="L41" i="4"/>
  <c r="I41" i="4"/>
  <c r="R40" i="4"/>
  <c r="O40" i="4"/>
  <c r="L40" i="4"/>
  <c r="I40" i="4"/>
  <c r="R39" i="4"/>
  <c r="O39" i="4"/>
  <c r="L39" i="4"/>
  <c r="I39" i="4"/>
  <c r="R37" i="4"/>
  <c r="O37" i="4"/>
  <c r="L37" i="4"/>
  <c r="I37" i="4"/>
  <c r="R36" i="4"/>
  <c r="O36" i="4"/>
  <c r="L36" i="4"/>
  <c r="I36" i="4"/>
  <c r="R35" i="4"/>
  <c r="O35" i="4"/>
  <c r="L35" i="4"/>
  <c r="I35" i="4"/>
  <c r="R33" i="4"/>
  <c r="O33" i="4"/>
  <c r="L33" i="4"/>
  <c r="I33" i="4"/>
  <c r="R32" i="4"/>
  <c r="O32" i="4"/>
  <c r="L32" i="4"/>
  <c r="I32" i="4"/>
  <c r="R31" i="4"/>
  <c r="O31" i="4"/>
  <c r="L31" i="4"/>
  <c r="I31" i="4"/>
  <c r="R29" i="4"/>
  <c r="U29" i="4" s="1"/>
  <c r="O29" i="4"/>
  <c r="L29" i="4"/>
  <c r="I29" i="4"/>
  <c r="R28" i="4"/>
  <c r="O28" i="4"/>
  <c r="L28" i="4"/>
  <c r="I28" i="4"/>
  <c r="R27" i="4"/>
  <c r="O27" i="4"/>
  <c r="L27" i="4"/>
  <c r="I27" i="4"/>
  <c r="T1819" i="2"/>
  <c r="S1819" i="2"/>
  <c r="R1819" i="2"/>
  <c r="Q1819" i="2"/>
  <c r="P1819" i="2"/>
  <c r="O1819" i="2"/>
  <c r="T1818" i="2"/>
  <c r="S1818" i="2"/>
  <c r="R1818" i="2"/>
  <c r="Q1818" i="2"/>
  <c r="P1818" i="2"/>
  <c r="O1818" i="2"/>
  <c r="T1817" i="2"/>
  <c r="S1817" i="2"/>
  <c r="R1817" i="2"/>
  <c r="Q1817" i="2"/>
  <c r="P1817" i="2"/>
  <c r="O1817" i="2"/>
  <c r="T1816" i="2"/>
  <c r="S1816" i="2"/>
  <c r="R1816" i="2"/>
  <c r="Q1816" i="2"/>
  <c r="P1816" i="2"/>
  <c r="O1816" i="2"/>
  <c r="T1815" i="2"/>
  <c r="S1815" i="2"/>
  <c r="R1815" i="2"/>
  <c r="Q1815" i="2"/>
  <c r="P1815" i="2"/>
  <c r="O1815" i="2"/>
  <c r="T1814" i="2"/>
  <c r="S1814" i="2"/>
  <c r="R1814" i="2"/>
  <c r="Q1814" i="2"/>
  <c r="P1814" i="2"/>
  <c r="O1814" i="2"/>
  <c r="T1809" i="2"/>
  <c r="S1809" i="2"/>
  <c r="R1809" i="2"/>
  <c r="Q1809" i="2"/>
  <c r="P1809" i="2"/>
  <c r="O1809" i="2"/>
  <c r="T1808" i="2"/>
  <c r="S1808" i="2"/>
  <c r="R1808" i="2"/>
  <c r="Q1808" i="2"/>
  <c r="P1808" i="2"/>
  <c r="O1808" i="2"/>
  <c r="T1807" i="2"/>
  <c r="S1807" i="2"/>
  <c r="R1807" i="2"/>
  <c r="Q1807" i="2"/>
  <c r="P1807" i="2"/>
  <c r="O1807" i="2"/>
  <c r="T1806" i="2"/>
  <c r="S1806" i="2"/>
  <c r="R1806" i="2"/>
  <c r="Q1806" i="2"/>
  <c r="P1806" i="2"/>
  <c r="O1806" i="2"/>
  <c r="T1805" i="2"/>
  <c r="S1805" i="2"/>
  <c r="R1805" i="2"/>
  <c r="Q1805" i="2"/>
  <c r="P1805" i="2"/>
  <c r="O1805" i="2"/>
  <c r="T1804" i="2"/>
  <c r="S1804" i="2"/>
  <c r="R1804" i="2"/>
  <c r="Q1804" i="2"/>
  <c r="P1804" i="2"/>
  <c r="O1804" i="2"/>
  <c r="T1803" i="2"/>
  <c r="S1803" i="2"/>
  <c r="R1803" i="2"/>
  <c r="Q1803" i="2"/>
  <c r="P1803" i="2"/>
  <c r="O1803" i="2"/>
  <c r="T1802" i="2"/>
  <c r="S1802" i="2"/>
  <c r="R1802" i="2"/>
  <c r="Q1802" i="2"/>
  <c r="P1802" i="2"/>
  <c r="O1802" i="2"/>
  <c r="T1801" i="2"/>
  <c r="S1801" i="2"/>
  <c r="R1801" i="2"/>
  <c r="Q1801" i="2"/>
  <c r="P1801" i="2"/>
  <c r="O1801" i="2"/>
  <c r="T1800" i="2"/>
  <c r="S1800" i="2"/>
  <c r="R1800" i="2"/>
  <c r="Q1800" i="2"/>
  <c r="P1800" i="2"/>
  <c r="O1800" i="2"/>
  <c r="T1799" i="2"/>
  <c r="S1799" i="2"/>
  <c r="R1799" i="2"/>
  <c r="Q1799" i="2"/>
  <c r="P1799" i="2"/>
  <c r="O1799" i="2"/>
  <c r="R1791" i="2"/>
  <c r="O1791" i="2"/>
  <c r="R1789" i="2"/>
  <c r="O1789" i="2"/>
  <c r="R1787" i="2"/>
  <c r="O1787" i="2"/>
  <c r="R1785" i="2"/>
  <c r="O1785" i="2"/>
  <c r="R1784" i="2"/>
  <c r="O1784" i="2"/>
  <c r="R1782" i="2"/>
  <c r="O1782" i="2"/>
  <c r="R1780" i="2"/>
  <c r="O1780" i="2"/>
  <c r="R1779" i="2"/>
  <c r="O1779" i="2"/>
  <c r="R1778" i="2"/>
  <c r="O1778" i="2"/>
  <c r="R1777" i="2"/>
  <c r="O1777" i="2"/>
  <c r="R1776" i="2"/>
  <c r="O1776" i="2"/>
  <c r="R1775" i="2"/>
  <c r="O1775" i="2"/>
  <c r="R1773" i="2"/>
  <c r="O1773" i="2"/>
  <c r="R1771" i="2"/>
  <c r="O1771" i="2"/>
  <c r="R1770" i="2"/>
  <c r="O1770" i="2"/>
  <c r="R1769" i="2"/>
  <c r="O1769" i="2"/>
  <c r="R1767" i="2"/>
  <c r="O1767" i="2"/>
  <c r="R1765" i="2"/>
  <c r="O1765" i="2"/>
  <c r="R1764" i="2"/>
  <c r="O1764" i="2"/>
  <c r="R1763" i="2"/>
  <c r="O1763" i="2"/>
  <c r="R1762" i="2"/>
  <c r="O1762" i="2"/>
  <c r="R1761" i="2"/>
  <c r="O1761" i="2"/>
  <c r="R1759" i="2"/>
  <c r="O1759" i="2"/>
  <c r="R1758" i="2"/>
  <c r="O1758" i="2"/>
  <c r="R1757" i="2"/>
  <c r="O1757" i="2"/>
  <c r="R1755" i="2"/>
  <c r="O1755" i="2"/>
  <c r="R1754" i="2"/>
  <c r="O1754" i="2"/>
  <c r="R1753" i="2"/>
  <c r="O1753" i="2"/>
  <c r="R1751" i="2"/>
  <c r="O1751" i="2"/>
  <c r="R1750" i="2"/>
  <c r="O1750" i="2"/>
  <c r="R1749" i="2"/>
  <c r="O1749" i="2"/>
  <c r="R1747" i="2"/>
  <c r="O1747" i="2"/>
  <c r="R1746" i="2"/>
  <c r="O1746" i="2"/>
  <c r="R1745" i="2"/>
  <c r="O1745" i="2"/>
  <c r="R1743" i="2"/>
  <c r="O1743" i="2"/>
  <c r="R1742" i="2"/>
  <c r="O1742" i="2"/>
  <c r="R1741" i="2"/>
  <c r="O1741" i="2"/>
  <c r="R1739" i="2"/>
  <c r="O1739" i="2"/>
  <c r="R1738" i="2"/>
  <c r="O1738" i="2"/>
  <c r="R1737" i="2"/>
  <c r="O1737" i="2"/>
  <c r="R1735" i="2"/>
  <c r="O1735" i="2"/>
  <c r="R1734" i="2"/>
  <c r="O1734" i="2"/>
  <c r="R1733" i="2"/>
  <c r="O1733" i="2"/>
  <c r="R1731" i="2"/>
  <c r="O1731" i="2"/>
  <c r="R1730" i="2"/>
  <c r="O1730" i="2"/>
  <c r="R1729" i="2"/>
  <c r="O1729" i="2"/>
  <c r="T1664" i="2"/>
  <c r="S1664" i="2"/>
  <c r="R1664" i="2"/>
  <c r="Q1664" i="2"/>
  <c r="P1664" i="2"/>
  <c r="O1664" i="2"/>
  <c r="T1663" i="2"/>
  <c r="S1663" i="2"/>
  <c r="R1663" i="2"/>
  <c r="Q1663" i="2"/>
  <c r="P1663" i="2"/>
  <c r="O1663" i="2"/>
  <c r="T1662" i="2"/>
  <c r="S1662" i="2"/>
  <c r="R1662" i="2"/>
  <c r="Q1662" i="2"/>
  <c r="P1662" i="2"/>
  <c r="O1662" i="2"/>
  <c r="T1661" i="2"/>
  <c r="S1661" i="2"/>
  <c r="R1661" i="2"/>
  <c r="Q1661" i="2"/>
  <c r="P1661" i="2"/>
  <c r="O1661" i="2"/>
  <c r="T1660" i="2"/>
  <c r="S1660" i="2"/>
  <c r="R1660" i="2"/>
  <c r="Q1660" i="2"/>
  <c r="P1660" i="2"/>
  <c r="O1660" i="2"/>
  <c r="T1659" i="2"/>
  <c r="S1659" i="2"/>
  <c r="R1659" i="2"/>
  <c r="Q1659" i="2"/>
  <c r="P1659" i="2"/>
  <c r="O1659" i="2"/>
  <c r="T1654" i="2"/>
  <c r="S1654" i="2"/>
  <c r="R1654" i="2"/>
  <c r="Q1654" i="2"/>
  <c r="P1654" i="2"/>
  <c r="O1654" i="2"/>
  <c r="T1653" i="2"/>
  <c r="S1653" i="2"/>
  <c r="R1653" i="2"/>
  <c r="Q1653" i="2"/>
  <c r="P1653" i="2"/>
  <c r="O1653" i="2"/>
  <c r="T1652" i="2"/>
  <c r="S1652" i="2"/>
  <c r="R1652" i="2"/>
  <c r="Q1652" i="2"/>
  <c r="P1652" i="2"/>
  <c r="O1652" i="2"/>
  <c r="T1651" i="2"/>
  <c r="S1651" i="2"/>
  <c r="R1651" i="2"/>
  <c r="Q1651" i="2"/>
  <c r="P1651" i="2"/>
  <c r="O1651" i="2"/>
  <c r="T1650" i="2"/>
  <c r="S1650" i="2"/>
  <c r="R1650" i="2"/>
  <c r="Q1650" i="2"/>
  <c r="P1650" i="2"/>
  <c r="O1650" i="2"/>
  <c r="T1649" i="2"/>
  <c r="S1649" i="2"/>
  <c r="R1649" i="2"/>
  <c r="Q1649" i="2"/>
  <c r="P1649" i="2"/>
  <c r="O1649" i="2"/>
  <c r="T1648" i="2"/>
  <c r="S1648" i="2"/>
  <c r="R1648" i="2"/>
  <c r="Q1648" i="2"/>
  <c r="P1648" i="2"/>
  <c r="O1648" i="2"/>
  <c r="T1647" i="2"/>
  <c r="S1647" i="2"/>
  <c r="R1647" i="2"/>
  <c r="Q1647" i="2"/>
  <c r="P1647" i="2"/>
  <c r="O1647" i="2"/>
  <c r="T1646" i="2"/>
  <c r="S1646" i="2"/>
  <c r="R1646" i="2"/>
  <c r="Q1646" i="2"/>
  <c r="P1646" i="2"/>
  <c r="O1646" i="2"/>
  <c r="T1645" i="2"/>
  <c r="S1645" i="2"/>
  <c r="R1645" i="2"/>
  <c r="Q1645" i="2"/>
  <c r="P1645" i="2"/>
  <c r="O1645" i="2"/>
  <c r="T1644" i="2"/>
  <c r="S1644" i="2"/>
  <c r="R1644" i="2"/>
  <c r="Q1644" i="2"/>
  <c r="P1644" i="2"/>
  <c r="O1644" i="2"/>
  <c r="R1636" i="2"/>
  <c r="O1636" i="2"/>
  <c r="R1634" i="2"/>
  <c r="O1634" i="2"/>
  <c r="R1632" i="2"/>
  <c r="O1632" i="2"/>
  <c r="R1630" i="2"/>
  <c r="O1630" i="2"/>
  <c r="R1629" i="2"/>
  <c r="O1629" i="2"/>
  <c r="R1627" i="2"/>
  <c r="O1627" i="2"/>
  <c r="R1625" i="2"/>
  <c r="O1625" i="2"/>
  <c r="R1624" i="2"/>
  <c r="O1624" i="2"/>
  <c r="R1623" i="2"/>
  <c r="O1623" i="2"/>
  <c r="R1622" i="2"/>
  <c r="O1622" i="2"/>
  <c r="R1621" i="2"/>
  <c r="O1621" i="2"/>
  <c r="R1620" i="2"/>
  <c r="O1620" i="2"/>
  <c r="R1618" i="2"/>
  <c r="O1618" i="2"/>
  <c r="R1616" i="2"/>
  <c r="O1616" i="2"/>
  <c r="R1615" i="2"/>
  <c r="O1615" i="2"/>
  <c r="R1614" i="2"/>
  <c r="O1614" i="2"/>
  <c r="R1612" i="2"/>
  <c r="O1612" i="2"/>
  <c r="R1610" i="2"/>
  <c r="O1610" i="2"/>
  <c r="R1609" i="2"/>
  <c r="O1609" i="2"/>
  <c r="R1608" i="2"/>
  <c r="U1608" i="2" s="1"/>
  <c r="O1608" i="2"/>
  <c r="R1607" i="2"/>
  <c r="O1607" i="2"/>
  <c r="R1606" i="2"/>
  <c r="O1606" i="2"/>
  <c r="R1604" i="2"/>
  <c r="O1604" i="2"/>
  <c r="R1603" i="2"/>
  <c r="O1603" i="2"/>
  <c r="R1602" i="2"/>
  <c r="O1602" i="2"/>
  <c r="R1600" i="2"/>
  <c r="O1600" i="2"/>
  <c r="R1599" i="2"/>
  <c r="O1599" i="2"/>
  <c r="R1598" i="2"/>
  <c r="O1598" i="2"/>
  <c r="R1596" i="2"/>
  <c r="O1596" i="2"/>
  <c r="R1595" i="2"/>
  <c r="O1595" i="2"/>
  <c r="R1594" i="2"/>
  <c r="O1594" i="2"/>
  <c r="R1592" i="2"/>
  <c r="O1592" i="2"/>
  <c r="R1591" i="2"/>
  <c r="O1591" i="2"/>
  <c r="R1590" i="2"/>
  <c r="O1590" i="2"/>
  <c r="R1588" i="2"/>
  <c r="O1588" i="2"/>
  <c r="R1587" i="2"/>
  <c r="O1587" i="2"/>
  <c r="R1586" i="2"/>
  <c r="O1586" i="2"/>
  <c r="R1584" i="2"/>
  <c r="O1584" i="2"/>
  <c r="R1583" i="2"/>
  <c r="O1583" i="2"/>
  <c r="R1582" i="2"/>
  <c r="O1582" i="2"/>
  <c r="R1580" i="2"/>
  <c r="O1580" i="2"/>
  <c r="R1579" i="2"/>
  <c r="O1579" i="2"/>
  <c r="R1578" i="2"/>
  <c r="O1578" i="2"/>
  <c r="R1576" i="2"/>
  <c r="O1576" i="2"/>
  <c r="R1575" i="2"/>
  <c r="O1575" i="2"/>
  <c r="R1574" i="2"/>
  <c r="O1574" i="2"/>
  <c r="T1509" i="2"/>
  <c r="S1509" i="2"/>
  <c r="R1509" i="2"/>
  <c r="Q1509" i="2"/>
  <c r="P1509" i="2"/>
  <c r="O1509" i="2"/>
  <c r="T1508" i="2"/>
  <c r="S1508" i="2"/>
  <c r="R1508" i="2"/>
  <c r="Q1508" i="2"/>
  <c r="P1508" i="2"/>
  <c r="O1508" i="2"/>
  <c r="T1507" i="2"/>
  <c r="S1507" i="2"/>
  <c r="R1507" i="2"/>
  <c r="Q1507" i="2"/>
  <c r="P1507" i="2"/>
  <c r="O1507" i="2"/>
  <c r="T1506" i="2"/>
  <c r="S1506" i="2"/>
  <c r="R1506" i="2"/>
  <c r="Q1506" i="2"/>
  <c r="P1506" i="2"/>
  <c r="O1506" i="2"/>
  <c r="T1505" i="2"/>
  <c r="S1505" i="2"/>
  <c r="R1505" i="2"/>
  <c r="Q1505" i="2"/>
  <c r="P1505" i="2"/>
  <c r="O1505" i="2"/>
  <c r="T1504" i="2"/>
  <c r="S1504" i="2"/>
  <c r="R1504" i="2"/>
  <c r="Q1504" i="2"/>
  <c r="P1504" i="2"/>
  <c r="O1504" i="2"/>
  <c r="T1499" i="2"/>
  <c r="S1499" i="2"/>
  <c r="R1499" i="2"/>
  <c r="Q1499" i="2"/>
  <c r="P1499" i="2"/>
  <c r="O1499" i="2"/>
  <c r="T1498" i="2"/>
  <c r="S1498" i="2"/>
  <c r="R1498" i="2"/>
  <c r="Q1498" i="2"/>
  <c r="P1498" i="2"/>
  <c r="O1498" i="2"/>
  <c r="T1497" i="2"/>
  <c r="S1497" i="2"/>
  <c r="R1497" i="2"/>
  <c r="Q1497" i="2"/>
  <c r="P1497" i="2"/>
  <c r="O1497" i="2"/>
  <c r="T1496" i="2"/>
  <c r="S1496" i="2"/>
  <c r="R1496" i="2"/>
  <c r="Q1496" i="2"/>
  <c r="P1496" i="2"/>
  <c r="O1496" i="2"/>
  <c r="T1495" i="2"/>
  <c r="S1495" i="2"/>
  <c r="R1495" i="2"/>
  <c r="Q1495" i="2"/>
  <c r="P1495" i="2"/>
  <c r="O1495" i="2"/>
  <c r="T1494" i="2"/>
  <c r="S1494" i="2"/>
  <c r="R1494" i="2"/>
  <c r="Q1494" i="2"/>
  <c r="P1494" i="2"/>
  <c r="O1494" i="2"/>
  <c r="T1493" i="2"/>
  <c r="S1493" i="2"/>
  <c r="R1493" i="2"/>
  <c r="Q1493" i="2"/>
  <c r="P1493" i="2"/>
  <c r="O1493" i="2"/>
  <c r="T1492" i="2"/>
  <c r="S1492" i="2"/>
  <c r="R1492" i="2"/>
  <c r="Q1492" i="2"/>
  <c r="P1492" i="2"/>
  <c r="O1492" i="2"/>
  <c r="T1491" i="2"/>
  <c r="S1491" i="2"/>
  <c r="R1491" i="2"/>
  <c r="Q1491" i="2"/>
  <c r="P1491" i="2"/>
  <c r="O1491" i="2"/>
  <c r="T1490" i="2"/>
  <c r="S1490" i="2"/>
  <c r="R1490" i="2"/>
  <c r="Q1490" i="2"/>
  <c r="P1490" i="2"/>
  <c r="O1490" i="2"/>
  <c r="T1489" i="2"/>
  <c r="S1489" i="2"/>
  <c r="R1489" i="2"/>
  <c r="Q1489" i="2"/>
  <c r="P1489" i="2"/>
  <c r="O1489" i="2"/>
  <c r="R1481" i="2"/>
  <c r="O1481" i="2"/>
  <c r="R1479" i="2"/>
  <c r="O1479" i="2"/>
  <c r="R1477" i="2"/>
  <c r="O1477" i="2"/>
  <c r="R1475" i="2"/>
  <c r="O1475" i="2"/>
  <c r="R1474" i="2"/>
  <c r="O1474" i="2"/>
  <c r="R1472" i="2"/>
  <c r="O1472" i="2"/>
  <c r="R1470" i="2"/>
  <c r="O1470" i="2"/>
  <c r="R1469" i="2"/>
  <c r="O1469" i="2"/>
  <c r="R1468" i="2"/>
  <c r="O1468" i="2"/>
  <c r="R1467" i="2"/>
  <c r="O1467" i="2"/>
  <c r="R1466" i="2"/>
  <c r="O1466" i="2"/>
  <c r="R1465" i="2"/>
  <c r="O1465" i="2"/>
  <c r="R1463" i="2"/>
  <c r="O1463" i="2"/>
  <c r="R1461" i="2"/>
  <c r="O1461" i="2"/>
  <c r="R1460" i="2"/>
  <c r="O1460" i="2"/>
  <c r="R1459" i="2"/>
  <c r="O1459" i="2"/>
  <c r="R1457" i="2"/>
  <c r="O1457" i="2"/>
  <c r="R1455" i="2"/>
  <c r="O1455" i="2"/>
  <c r="R1454" i="2"/>
  <c r="O1454" i="2"/>
  <c r="R1453" i="2"/>
  <c r="O1453" i="2"/>
  <c r="R1452" i="2"/>
  <c r="O1452" i="2"/>
  <c r="R1451" i="2"/>
  <c r="O1451" i="2"/>
  <c r="R1449" i="2"/>
  <c r="O1449" i="2"/>
  <c r="R1448" i="2"/>
  <c r="O1448" i="2"/>
  <c r="R1447" i="2"/>
  <c r="O1447" i="2"/>
  <c r="R1445" i="2"/>
  <c r="O1445" i="2"/>
  <c r="R1444" i="2"/>
  <c r="O1444" i="2"/>
  <c r="R1443" i="2"/>
  <c r="O1443" i="2"/>
  <c r="R1441" i="2"/>
  <c r="O1441" i="2"/>
  <c r="R1440" i="2"/>
  <c r="O1440" i="2"/>
  <c r="R1439" i="2"/>
  <c r="O1439" i="2"/>
  <c r="R1437" i="2"/>
  <c r="O1437" i="2"/>
  <c r="R1436" i="2"/>
  <c r="O1436" i="2"/>
  <c r="R1435" i="2"/>
  <c r="O1435" i="2"/>
  <c r="R1433" i="2"/>
  <c r="O1433" i="2"/>
  <c r="R1432" i="2"/>
  <c r="O1432" i="2"/>
  <c r="R1431" i="2"/>
  <c r="O1431" i="2"/>
  <c r="R1429" i="2"/>
  <c r="O1429" i="2"/>
  <c r="R1428" i="2"/>
  <c r="O1428" i="2"/>
  <c r="R1427" i="2"/>
  <c r="O1427" i="2"/>
  <c r="R1425" i="2"/>
  <c r="O1425" i="2"/>
  <c r="R1424" i="2"/>
  <c r="O1424" i="2"/>
  <c r="R1423" i="2"/>
  <c r="O1423" i="2"/>
  <c r="R1421" i="2"/>
  <c r="O1421" i="2"/>
  <c r="R1420" i="2"/>
  <c r="O1420" i="2"/>
  <c r="R1419" i="2"/>
  <c r="O1419" i="2"/>
  <c r="T1353" i="2"/>
  <c r="S1353" i="2"/>
  <c r="R1353" i="2"/>
  <c r="Q1353" i="2"/>
  <c r="P1353" i="2"/>
  <c r="O1353" i="2"/>
  <c r="T1352" i="2"/>
  <c r="S1352" i="2"/>
  <c r="R1352" i="2"/>
  <c r="Q1352" i="2"/>
  <c r="P1352" i="2"/>
  <c r="O1352" i="2"/>
  <c r="T1351" i="2"/>
  <c r="S1351" i="2"/>
  <c r="R1351" i="2"/>
  <c r="Q1351" i="2"/>
  <c r="P1351" i="2"/>
  <c r="O1351" i="2"/>
  <c r="T1350" i="2"/>
  <c r="S1350" i="2"/>
  <c r="R1350" i="2"/>
  <c r="Q1350" i="2"/>
  <c r="P1350" i="2"/>
  <c r="O1350" i="2"/>
  <c r="T1349" i="2"/>
  <c r="S1349" i="2"/>
  <c r="R1349" i="2"/>
  <c r="Q1349" i="2"/>
  <c r="P1349" i="2"/>
  <c r="O1349" i="2"/>
  <c r="T1348" i="2"/>
  <c r="S1348" i="2"/>
  <c r="R1348" i="2"/>
  <c r="Q1348" i="2"/>
  <c r="P1348" i="2"/>
  <c r="O1348" i="2"/>
  <c r="T1343" i="2"/>
  <c r="S1343" i="2"/>
  <c r="R1343" i="2"/>
  <c r="Q1343" i="2"/>
  <c r="P1343" i="2"/>
  <c r="O1343" i="2"/>
  <c r="T1342" i="2"/>
  <c r="S1342" i="2"/>
  <c r="R1342" i="2"/>
  <c r="Q1342" i="2"/>
  <c r="P1342" i="2"/>
  <c r="O1342" i="2"/>
  <c r="T1341" i="2"/>
  <c r="S1341" i="2"/>
  <c r="R1341" i="2"/>
  <c r="Q1341" i="2"/>
  <c r="P1341" i="2"/>
  <c r="O1341" i="2"/>
  <c r="T1340" i="2"/>
  <c r="S1340" i="2"/>
  <c r="R1340" i="2"/>
  <c r="Q1340" i="2"/>
  <c r="P1340" i="2"/>
  <c r="O1340" i="2"/>
  <c r="T1339" i="2"/>
  <c r="S1339" i="2"/>
  <c r="R1339" i="2"/>
  <c r="Q1339" i="2"/>
  <c r="P1339" i="2"/>
  <c r="O1339" i="2"/>
  <c r="T1338" i="2"/>
  <c r="S1338" i="2"/>
  <c r="R1338" i="2"/>
  <c r="Q1338" i="2"/>
  <c r="P1338" i="2"/>
  <c r="O1338" i="2"/>
  <c r="T1337" i="2"/>
  <c r="S1337" i="2"/>
  <c r="R1337" i="2"/>
  <c r="Q1337" i="2"/>
  <c r="P1337" i="2"/>
  <c r="O1337" i="2"/>
  <c r="T1336" i="2"/>
  <c r="S1336" i="2"/>
  <c r="R1336" i="2"/>
  <c r="Q1336" i="2"/>
  <c r="P1336" i="2"/>
  <c r="O1336" i="2"/>
  <c r="T1335" i="2"/>
  <c r="S1335" i="2"/>
  <c r="R1335" i="2"/>
  <c r="Q1335" i="2"/>
  <c r="P1335" i="2"/>
  <c r="O1335" i="2"/>
  <c r="T1334" i="2"/>
  <c r="S1334" i="2"/>
  <c r="R1334" i="2"/>
  <c r="Q1334" i="2"/>
  <c r="P1334" i="2"/>
  <c r="O1334" i="2"/>
  <c r="T1333" i="2"/>
  <c r="S1333" i="2"/>
  <c r="R1333" i="2"/>
  <c r="Q1333" i="2"/>
  <c r="P1333" i="2"/>
  <c r="O1333" i="2"/>
  <c r="R1325" i="2"/>
  <c r="O1325" i="2"/>
  <c r="R1323" i="2"/>
  <c r="O1323" i="2"/>
  <c r="R1321" i="2"/>
  <c r="O1321" i="2"/>
  <c r="R1319" i="2"/>
  <c r="O1319" i="2"/>
  <c r="R1318" i="2"/>
  <c r="O1318" i="2"/>
  <c r="R1316" i="2"/>
  <c r="O1316" i="2"/>
  <c r="R1314" i="2"/>
  <c r="O1314" i="2"/>
  <c r="R1313" i="2"/>
  <c r="O1313" i="2"/>
  <c r="R1312" i="2"/>
  <c r="O1312" i="2"/>
  <c r="R1311" i="2"/>
  <c r="O1311" i="2"/>
  <c r="R1310" i="2"/>
  <c r="O1310" i="2"/>
  <c r="R1309" i="2"/>
  <c r="O1309" i="2"/>
  <c r="R1307" i="2"/>
  <c r="O1307" i="2"/>
  <c r="R1305" i="2"/>
  <c r="O1305" i="2"/>
  <c r="R1304" i="2"/>
  <c r="O1304" i="2"/>
  <c r="R1303" i="2"/>
  <c r="O1303" i="2"/>
  <c r="R1301" i="2"/>
  <c r="O1301" i="2"/>
  <c r="R1299" i="2"/>
  <c r="O1299" i="2"/>
  <c r="R1298" i="2"/>
  <c r="O1298" i="2"/>
  <c r="R1297" i="2"/>
  <c r="O1297" i="2"/>
  <c r="R1296" i="2"/>
  <c r="O1296" i="2"/>
  <c r="R1295" i="2"/>
  <c r="O1295" i="2"/>
  <c r="R1293" i="2"/>
  <c r="O1293" i="2"/>
  <c r="R1292" i="2"/>
  <c r="O1292" i="2"/>
  <c r="R1291" i="2"/>
  <c r="O1291" i="2"/>
  <c r="R1289" i="2"/>
  <c r="O1289" i="2"/>
  <c r="R1288" i="2"/>
  <c r="O1288" i="2"/>
  <c r="R1287" i="2"/>
  <c r="O1287" i="2"/>
  <c r="R1285" i="2"/>
  <c r="O1285" i="2"/>
  <c r="R1284" i="2"/>
  <c r="O1284" i="2"/>
  <c r="R1283" i="2"/>
  <c r="O1283" i="2"/>
  <c r="R1281" i="2"/>
  <c r="O1281" i="2"/>
  <c r="R1280" i="2"/>
  <c r="O1280" i="2"/>
  <c r="R1279" i="2"/>
  <c r="O1279" i="2"/>
  <c r="R1277" i="2"/>
  <c r="O1277" i="2"/>
  <c r="R1276" i="2"/>
  <c r="O1276" i="2"/>
  <c r="R1275" i="2"/>
  <c r="O1275" i="2"/>
  <c r="R1273" i="2"/>
  <c r="O1273" i="2"/>
  <c r="R1272" i="2"/>
  <c r="O1272" i="2"/>
  <c r="R1271" i="2"/>
  <c r="O1271" i="2"/>
  <c r="R1269" i="2"/>
  <c r="O1269" i="2"/>
  <c r="R1268" i="2"/>
  <c r="O1268" i="2"/>
  <c r="R1267" i="2"/>
  <c r="O1267" i="2"/>
  <c r="R1265" i="2"/>
  <c r="O1265" i="2"/>
  <c r="R1264" i="2"/>
  <c r="O1264" i="2"/>
  <c r="R1263" i="2"/>
  <c r="O1263" i="2"/>
  <c r="T1198" i="2"/>
  <c r="S1198" i="2"/>
  <c r="R1198" i="2"/>
  <c r="Q1198" i="2"/>
  <c r="P1198" i="2"/>
  <c r="O1198" i="2"/>
  <c r="T1197" i="2"/>
  <c r="S1197" i="2"/>
  <c r="R1197" i="2"/>
  <c r="Q1197" i="2"/>
  <c r="P1197" i="2"/>
  <c r="O1197" i="2"/>
  <c r="T1196" i="2"/>
  <c r="S1196" i="2"/>
  <c r="R1196" i="2"/>
  <c r="Q1196" i="2"/>
  <c r="P1196" i="2"/>
  <c r="O1196" i="2"/>
  <c r="T1195" i="2"/>
  <c r="S1195" i="2"/>
  <c r="R1195" i="2"/>
  <c r="Q1195" i="2"/>
  <c r="P1195" i="2"/>
  <c r="O1195" i="2"/>
  <c r="T1194" i="2"/>
  <c r="S1194" i="2"/>
  <c r="R1194" i="2"/>
  <c r="Q1194" i="2"/>
  <c r="P1194" i="2"/>
  <c r="O1194" i="2"/>
  <c r="T1193" i="2"/>
  <c r="S1193" i="2"/>
  <c r="R1193" i="2"/>
  <c r="Q1193" i="2"/>
  <c r="P1193" i="2"/>
  <c r="O1193" i="2"/>
  <c r="T1188" i="2"/>
  <c r="S1188" i="2"/>
  <c r="R1188" i="2"/>
  <c r="Q1188" i="2"/>
  <c r="P1188" i="2"/>
  <c r="O1188" i="2"/>
  <c r="T1187" i="2"/>
  <c r="S1187" i="2"/>
  <c r="R1187" i="2"/>
  <c r="Q1187" i="2"/>
  <c r="P1187" i="2"/>
  <c r="O1187" i="2"/>
  <c r="T1186" i="2"/>
  <c r="S1186" i="2"/>
  <c r="R1186" i="2"/>
  <c r="Q1186" i="2"/>
  <c r="P1186" i="2"/>
  <c r="O1186" i="2"/>
  <c r="T1185" i="2"/>
  <c r="S1185" i="2"/>
  <c r="R1185" i="2"/>
  <c r="Q1185" i="2"/>
  <c r="P1185" i="2"/>
  <c r="O1185" i="2"/>
  <c r="T1184" i="2"/>
  <c r="S1184" i="2"/>
  <c r="R1184" i="2"/>
  <c r="Q1184" i="2"/>
  <c r="P1184" i="2"/>
  <c r="O1184" i="2"/>
  <c r="T1183" i="2"/>
  <c r="S1183" i="2"/>
  <c r="R1183" i="2"/>
  <c r="Q1183" i="2"/>
  <c r="P1183" i="2"/>
  <c r="O1183" i="2"/>
  <c r="T1182" i="2"/>
  <c r="S1182" i="2"/>
  <c r="R1182" i="2"/>
  <c r="Q1182" i="2"/>
  <c r="P1182" i="2"/>
  <c r="O1182" i="2"/>
  <c r="T1181" i="2"/>
  <c r="S1181" i="2"/>
  <c r="R1181" i="2"/>
  <c r="Q1181" i="2"/>
  <c r="P1181" i="2"/>
  <c r="O1181" i="2"/>
  <c r="T1180" i="2"/>
  <c r="S1180" i="2"/>
  <c r="R1180" i="2"/>
  <c r="Q1180" i="2"/>
  <c r="P1180" i="2"/>
  <c r="O1180" i="2"/>
  <c r="T1179" i="2"/>
  <c r="S1179" i="2"/>
  <c r="R1179" i="2"/>
  <c r="Q1179" i="2"/>
  <c r="P1179" i="2"/>
  <c r="O1179" i="2"/>
  <c r="T1178" i="2"/>
  <c r="S1178" i="2"/>
  <c r="R1178" i="2"/>
  <c r="Q1178" i="2"/>
  <c r="P1178" i="2"/>
  <c r="O1178" i="2"/>
  <c r="R1170" i="2"/>
  <c r="O1170" i="2"/>
  <c r="R1168" i="2"/>
  <c r="O1168" i="2"/>
  <c r="R1166" i="2"/>
  <c r="O1166" i="2"/>
  <c r="R1164" i="2"/>
  <c r="O1164" i="2"/>
  <c r="R1163" i="2"/>
  <c r="O1163" i="2"/>
  <c r="R1161" i="2"/>
  <c r="O1161" i="2"/>
  <c r="R1159" i="2"/>
  <c r="O1159" i="2"/>
  <c r="R1158" i="2"/>
  <c r="O1158" i="2"/>
  <c r="R1157" i="2"/>
  <c r="O1157" i="2"/>
  <c r="R1156" i="2"/>
  <c r="U1156" i="2" s="1"/>
  <c r="O1156" i="2"/>
  <c r="R1155" i="2"/>
  <c r="O1155" i="2"/>
  <c r="R1154" i="2"/>
  <c r="O1154" i="2"/>
  <c r="R1152" i="2"/>
  <c r="O1152" i="2"/>
  <c r="R1150" i="2"/>
  <c r="O1150" i="2"/>
  <c r="R1149" i="2"/>
  <c r="O1149" i="2"/>
  <c r="R1148" i="2"/>
  <c r="O1148" i="2"/>
  <c r="R1146" i="2"/>
  <c r="O1146" i="2"/>
  <c r="R1144" i="2"/>
  <c r="O1144" i="2"/>
  <c r="R1143" i="2"/>
  <c r="O1143" i="2"/>
  <c r="R1142" i="2"/>
  <c r="O1142" i="2"/>
  <c r="R1141" i="2"/>
  <c r="O1141" i="2"/>
  <c r="R1140" i="2"/>
  <c r="O1140" i="2"/>
  <c r="R1138" i="2"/>
  <c r="O1138" i="2"/>
  <c r="R1137" i="2"/>
  <c r="O1137" i="2"/>
  <c r="R1136" i="2"/>
  <c r="O1136" i="2"/>
  <c r="R1134" i="2"/>
  <c r="O1134" i="2"/>
  <c r="R1133" i="2"/>
  <c r="O1133" i="2"/>
  <c r="R1132" i="2"/>
  <c r="O1132" i="2"/>
  <c r="R1130" i="2"/>
  <c r="O1130" i="2"/>
  <c r="R1129" i="2"/>
  <c r="O1129" i="2"/>
  <c r="R1128" i="2"/>
  <c r="O1128" i="2"/>
  <c r="R1126" i="2"/>
  <c r="O1126" i="2"/>
  <c r="R1125" i="2"/>
  <c r="O1125" i="2"/>
  <c r="R1124" i="2"/>
  <c r="O1124" i="2"/>
  <c r="R1122" i="2"/>
  <c r="O1122" i="2"/>
  <c r="R1121" i="2"/>
  <c r="O1121" i="2"/>
  <c r="R1120" i="2"/>
  <c r="O1120" i="2"/>
  <c r="R1118" i="2"/>
  <c r="O1118" i="2"/>
  <c r="R1117" i="2"/>
  <c r="O1117" i="2"/>
  <c r="R1116" i="2"/>
  <c r="U1116" i="2" s="1"/>
  <c r="O1116" i="2"/>
  <c r="R1114" i="2"/>
  <c r="O1114" i="2"/>
  <c r="R1113" i="2"/>
  <c r="O1113" i="2"/>
  <c r="R1112" i="2"/>
  <c r="O1112" i="2"/>
  <c r="R1110" i="2"/>
  <c r="O1110" i="2"/>
  <c r="R1109" i="2"/>
  <c r="O1109" i="2"/>
  <c r="R1108" i="2"/>
  <c r="O1108" i="2"/>
  <c r="T1043" i="2"/>
  <c r="S1043" i="2"/>
  <c r="R1043" i="2"/>
  <c r="Q1043" i="2"/>
  <c r="P1043" i="2"/>
  <c r="O1043" i="2"/>
  <c r="T1042" i="2"/>
  <c r="S1042" i="2"/>
  <c r="R1042" i="2"/>
  <c r="Q1042" i="2"/>
  <c r="P1042" i="2"/>
  <c r="O1042" i="2"/>
  <c r="T1041" i="2"/>
  <c r="S1041" i="2"/>
  <c r="R1041" i="2"/>
  <c r="Q1041" i="2"/>
  <c r="P1041" i="2"/>
  <c r="O1041" i="2"/>
  <c r="T1040" i="2"/>
  <c r="S1040" i="2"/>
  <c r="R1040" i="2"/>
  <c r="Q1040" i="2"/>
  <c r="P1040" i="2"/>
  <c r="O1040" i="2"/>
  <c r="T1039" i="2"/>
  <c r="S1039" i="2"/>
  <c r="R1039" i="2"/>
  <c r="Q1039" i="2"/>
  <c r="P1039" i="2"/>
  <c r="O1039" i="2"/>
  <c r="T1038" i="2"/>
  <c r="S1038" i="2"/>
  <c r="R1038" i="2"/>
  <c r="Q1038" i="2"/>
  <c r="P1038" i="2"/>
  <c r="O1038" i="2"/>
  <c r="T1033" i="2"/>
  <c r="S1033" i="2"/>
  <c r="R1033" i="2"/>
  <c r="Q1033" i="2"/>
  <c r="P1033" i="2"/>
  <c r="O1033" i="2"/>
  <c r="T1032" i="2"/>
  <c r="S1032" i="2"/>
  <c r="R1032" i="2"/>
  <c r="Q1032" i="2"/>
  <c r="P1032" i="2"/>
  <c r="O1032" i="2"/>
  <c r="T1031" i="2"/>
  <c r="S1031" i="2"/>
  <c r="R1031" i="2"/>
  <c r="Q1031" i="2"/>
  <c r="P1031" i="2"/>
  <c r="O1031" i="2"/>
  <c r="T1030" i="2"/>
  <c r="S1030" i="2"/>
  <c r="R1030" i="2"/>
  <c r="Q1030" i="2"/>
  <c r="P1030" i="2"/>
  <c r="O1030" i="2"/>
  <c r="T1029" i="2"/>
  <c r="S1029" i="2"/>
  <c r="R1029" i="2"/>
  <c r="Q1029" i="2"/>
  <c r="P1029" i="2"/>
  <c r="O1029" i="2"/>
  <c r="T1028" i="2"/>
  <c r="S1028" i="2"/>
  <c r="R1028" i="2"/>
  <c r="Q1028" i="2"/>
  <c r="P1028" i="2"/>
  <c r="O1028" i="2"/>
  <c r="T1027" i="2"/>
  <c r="S1027" i="2"/>
  <c r="R1027" i="2"/>
  <c r="Q1027" i="2"/>
  <c r="P1027" i="2"/>
  <c r="O1027" i="2"/>
  <c r="T1026" i="2"/>
  <c r="S1026" i="2"/>
  <c r="R1026" i="2"/>
  <c r="Q1026" i="2"/>
  <c r="P1026" i="2"/>
  <c r="O1026" i="2"/>
  <c r="T1025" i="2"/>
  <c r="S1025" i="2"/>
  <c r="R1025" i="2"/>
  <c r="Q1025" i="2"/>
  <c r="P1025" i="2"/>
  <c r="O1025" i="2"/>
  <c r="T1024" i="2"/>
  <c r="S1024" i="2"/>
  <c r="R1024" i="2"/>
  <c r="Q1024" i="2"/>
  <c r="P1024" i="2"/>
  <c r="O1024" i="2"/>
  <c r="T1023" i="2"/>
  <c r="S1023" i="2"/>
  <c r="R1023" i="2"/>
  <c r="Q1023" i="2"/>
  <c r="P1023" i="2"/>
  <c r="O1023" i="2"/>
  <c r="R1015" i="2"/>
  <c r="O1015" i="2"/>
  <c r="R1013" i="2"/>
  <c r="O1013" i="2"/>
  <c r="R1011" i="2"/>
  <c r="O1011" i="2"/>
  <c r="R1009" i="2"/>
  <c r="O1009" i="2"/>
  <c r="R1008" i="2"/>
  <c r="O1008" i="2"/>
  <c r="R1006" i="2"/>
  <c r="O1006" i="2"/>
  <c r="R1004" i="2"/>
  <c r="O1004" i="2"/>
  <c r="R1003" i="2"/>
  <c r="O1003" i="2"/>
  <c r="R1002" i="2"/>
  <c r="O1002" i="2"/>
  <c r="R1001" i="2"/>
  <c r="O1001" i="2"/>
  <c r="R1000" i="2"/>
  <c r="O1000" i="2"/>
  <c r="R999" i="2"/>
  <c r="O999" i="2"/>
  <c r="R997" i="2"/>
  <c r="O997" i="2"/>
  <c r="R995" i="2"/>
  <c r="O995" i="2"/>
  <c r="R994" i="2"/>
  <c r="O994" i="2"/>
  <c r="R993" i="2"/>
  <c r="O993" i="2"/>
  <c r="R991" i="2"/>
  <c r="O991" i="2"/>
  <c r="R989" i="2"/>
  <c r="O989" i="2"/>
  <c r="R988" i="2"/>
  <c r="O988" i="2"/>
  <c r="R987" i="2"/>
  <c r="O987" i="2"/>
  <c r="R986" i="2"/>
  <c r="O986" i="2"/>
  <c r="R985" i="2"/>
  <c r="O985" i="2"/>
  <c r="R983" i="2"/>
  <c r="O983" i="2"/>
  <c r="R982" i="2"/>
  <c r="O982" i="2"/>
  <c r="R981" i="2"/>
  <c r="O981" i="2"/>
  <c r="R979" i="2"/>
  <c r="O979" i="2"/>
  <c r="R978" i="2"/>
  <c r="O978" i="2"/>
  <c r="R977" i="2"/>
  <c r="O977" i="2"/>
  <c r="R975" i="2"/>
  <c r="O975" i="2"/>
  <c r="R974" i="2"/>
  <c r="O974" i="2"/>
  <c r="R973" i="2"/>
  <c r="O973" i="2"/>
  <c r="R971" i="2"/>
  <c r="O971" i="2"/>
  <c r="R970" i="2"/>
  <c r="O970" i="2"/>
  <c r="R969" i="2"/>
  <c r="O969" i="2"/>
  <c r="R967" i="2"/>
  <c r="U967" i="2" s="1"/>
  <c r="O967" i="2"/>
  <c r="R966" i="2"/>
  <c r="O966" i="2"/>
  <c r="R965" i="2"/>
  <c r="O965" i="2"/>
  <c r="R963" i="2"/>
  <c r="O963" i="2"/>
  <c r="R962" i="2"/>
  <c r="O962" i="2"/>
  <c r="R961" i="2"/>
  <c r="O961" i="2"/>
  <c r="R959" i="2"/>
  <c r="O959" i="2"/>
  <c r="R958" i="2"/>
  <c r="U958" i="2" s="1"/>
  <c r="O958" i="2"/>
  <c r="R957" i="2"/>
  <c r="O957" i="2"/>
  <c r="R955" i="2"/>
  <c r="O955" i="2"/>
  <c r="R954" i="2"/>
  <c r="O954" i="2"/>
  <c r="R953" i="2"/>
  <c r="O953" i="2"/>
  <c r="T889" i="2"/>
  <c r="S889" i="2"/>
  <c r="R889" i="2"/>
  <c r="Q889" i="2"/>
  <c r="P889" i="2"/>
  <c r="O889" i="2"/>
  <c r="T888" i="2"/>
  <c r="S888" i="2"/>
  <c r="R888" i="2"/>
  <c r="Q888" i="2"/>
  <c r="P888" i="2"/>
  <c r="O888" i="2"/>
  <c r="T887" i="2"/>
  <c r="S887" i="2"/>
  <c r="R887" i="2"/>
  <c r="Q887" i="2"/>
  <c r="P887" i="2"/>
  <c r="O887" i="2"/>
  <c r="T886" i="2"/>
  <c r="S886" i="2"/>
  <c r="R886" i="2"/>
  <c r="Q886" i="2"/>
  <c r="P886" i="2"/>
  <c r="O886" i="2"/>
  <c r="T885" i="2"/>
  <c r="S885" i="2"/>
  <c r="R885" i="2"/>
  <c r="Q885" i="2"/>
  <c r="P885" i="2"/>
  <c r="O885" i="2"/>
  <c r="T884" i="2"/>
  <c r="S884" i="2"/>
  <c r="R884" i="2"/>
  <c r="Q884" i="2"/>
  <c r="P884" i="2"/>
  <c r="O884" i="2"/>
  <c r="T879" i="2"/>
  <c r="S879" i="2"/>
  <c r="R879" i="2"/>
  <c r="Q879" i="2"/>
  <c r="P879" i="2"/>
  <c r="O879" i="2"/>
  <c r="T878" i="2"/>
  <c r="S878" i="2"/>
  <c r="R878" i="2"/>
  <c r="Q878" i="2"/>
  <c r="P878" i="2"/>
  <c r="O878" i="2"/>
  <c r="T877" i="2"/>
  <c r="S877" i="2"/>
  <c r="R877" i="2"/>
  <c r="Q877" i="2"/>
  <c r="P877" i="2"/>
  <c r="O877" i="2"/>
  <c r="T876" i="2"/>
  <c r="S876" i="2"/>
  <c r="R876" i="2"/>
  <c r="Q876" i="2"/>
  <c r="P876" i="2"/>
  <c r="O876" i="2"/>
  <c r="T875" i="2"/>
  <c r="S875" i="2"/>
  <c r="R875" i="2"/>
  <c r="Q875" i="2"/>
  <c r="P875" i="2"/>
  <c r="O875" i="2"/>
  <c r="T874" i="2"/>
  <c r="S874" i="2"/>
  <c r="R874" i="2"/>
  <c r="Q874" i="2"/>
  <c r="P874" i="2"/>
  <c r="O874" i="2"/>
  <c r="T873" i="2"/>
  <c r="S873" i="2"/>
  <c r="R873" i="2"/>
  <c r="Q873" i="2"/>
  <c r="P873" i="2"/>
  <c r="O873" i="2"/>
  <c r="T872" i="2"/>
  <c r="S872" i="2"/>
  <c r="R872" i="2"/>
  <c r="Q872" i="2"/>
  <c r="P872" i="2"/>
  <c r="O872" i="2"/>
  <c r="T871" i="2"/>
  <c r="S871" i="2"/>
  <c r="R871" i="2"/>
  <c r="Q871" i="2"/>
  <c r="P871" i="2"/>
  <c r="O871" i="2"/>
  <c r="T870" i="2"/>
  <c r="S870" i="2"/>
  <c r="R870" i="2"/>
  <c r="Q870" i="2"/>
  <c r="P870" i="2"/>
  <c r="O870" i="2"/>
  <c r="T869" i="2"/>
  <c r="S869" i="2"/>
  <c r="R869" i="2"/>
  <c r="Q869" i="2"/>
  <c r="P869" i="2"/>
  <c r="O869" i="2"/>
  <c r="R861" i="2"/>
  <c r="O861" i="2"/>
  <c r="R859" i="2"/>
  <c r="O859" i="2"/>
  <c r="R857" i="2"/>
  <c r="O857" i="2"/>
  <c r="R855" i="2"/>
  <c r="O855" i="2"/>
  <c r="R854" i="2"/>
  <c r="O854" i="2"/>
  <c r="R852" i="2"/>
  <c r="O852" i="2"/>
  <c r="R850" i="2"/>
  <c r="O850" i="2"/>
  <c r="R849" i="2"/>
  <c r="O849" i="2"/>
  <c r="R848" i="2"/>
  <c r="O848" i="2"/>
  <c r="R847" i="2"/>
  <c r="O847" i="2"/>
  <c r="R846" i="2"/>
  <c r="O846" i="2"/>
  <c r="R845" i="2"/>
  <c r="O845" i="2"/>
  <c r="R843" i="2"/>
  <c r="O843" i="2"/>
  <c r="R841" i="2"/>
  <c r="O841" i="2"/>
  <c r="R840" i="2"/>
  <c r="U840" i="2" s="1"/>
  <c r="O840" i="2"/>
  <c r="R839" i="2"/>
  <c r="O839" i="2"/>
  <c r="R837" i="2"/>
  <c r="O837" i="2"/>
  <c r="R835" i="2"/>
  <c r="O835" i="2"/>
  <c r="R834" i="2"/>
  <c r="O834" i="2"/>
  <c r="R833" i="2"/>
  <c r="O833" i="2"/>
  <c r="R832" i="2"/>
  <c r="O832" i="2"/>
  <c r="R831" i="2"/>
  <c r="O831" i="2"/>
  <c r="R829" i="2"/>
  <c r="O829" i="2"/>
  <c r="R828" i="2"/>
  <c r="O828" i="2"/>
  <c r="R827" i="2"/>
  <c r="O827" i="2"/>
  <c r="R825" i="2"/>
  <c r="O825" i="2"/>
  <c r="R824" i="2"/>
  <c r="O824" i="2"/>
  <c r="R823" i="2"/>
  <c r="O823" i="2"/>
  <c r="R821" i="2"/>
  <c r="O821" i="2"/>
  <c r="R820" i="2"/>
  <c r="O820" i="2"/>
  <c r="R819" i="2"/>
  <c r="O819" i="2"/>
  <c r="R817" i="2"/>
  <c r="O817" i="2"/>
  <c r="R816" i="2"/>
  <c r="O816" i="2"/>
  <c r="R815" i="2"/>
  <c r="O815" i="2"/>
  <c r="R813" i="2"/>
  <c r="O813" i="2"/>
  <c r="R812" i="2"/>
  <c r="O812" i="2"/>
  <c r="R811" i="2"/>
  <c r="O811" i="2"/>
  <c r="R809" i="2"/>
  <c r="O809" i="2"/>
  <c r="R808" i="2"/>
  <c r="O808" i="2"/>
  <c r="R807" i="2"/>
  <c r="O807" i="2"/>
  <c r="R805" i="2"/>
  <c r="O805" i="2"/>
  <c r="R804" i="2"/>
  <c r="O804" i="2"/>
  <c r="R803" i="2"/>
  <c r="U803" i="2" s="1"/>
  <c r="O803" i="2"/>
  <c r="R801" i="2"/>
  <c r="O801" i="2"/>
  <c r="R800" i="2"/>
  <c r="O800" i="2"/>
  <c r="R799" i="2"/>
  <c r="O799" i="2"/>
  <c r="T735" i="2"/>
  <c r="S735" i="2"/>
  <c r="R735" i="2"/>
  <c r="Q735" i="2"/>
  <c r="P735" i="2"/>
  <c r="O735" i="2"/>
  <c r="T734" i="2"/>
  <c r="S734" i="2"/>
  <c r="R734" i="2"/>
  <c r="Q734" i="2"/>
  <c r="P734" i="2"/>
  <c r="O734" i="2"/>
  <c r="T733" i="2"/>
  <c r="S733" i="2"/>
  <c r="R733" i="2"/>
  <c r="Q733" i="2"/>
  <c r="P733" i="2"/>
  <c r="O733" i="2"/>
  <c r="T732" i="2"/>
  <c r="S732" i="2"/>
  <c r="R732" i="2"/>
  <c r="Q732" i="2"/>
  <c r="P732" i="2"/>
  <c r="O732" i="2"/>
  <c r="T731" i="2"/>
  <c r="S731" i="2"/>
  <c r="R731" i="2"/>
  <c r="Q731" i="2"/>
  <c r="P731" i="2"/>
  <c r="O731" i="2"/>
  <c r="T730" i="2"/>
  <c r="S730" i="2"/>
  <c r="R730" i="2"/>
  <c r="Q730" i="2"/>
  <c r="P730" i="2"/>
  <c r="O730" i="2"/>
  <c r="T725" i="2"/>
  <c r="S725" i="2"/>
  <c r="R725" i="2"/>
  <c r="Q725" i="2"/>
  <c r="P725" i="2"/>
  <c r="O725" i="2"/>
  <c r="T724" i="2"/>
  <c r="S724" i="2"/>
  <c r="R724" i="2"/>
  <c r="Q724" i="2"/>
  <c r="P724" i="2"/>
  <c r="O724" i="2"/>
  <c r="T723" i="2"/>
  <c r="S723" i="2"/>
  <c r="R723" i="2"/>
  <c r="Q723" i="2"/>
  <c r="P723" i="2"/>
  <c r="O723" i="2"/>
  <c r="T722" i="2"/>
  <c r="S722" i="2"/>
  <c r="R722" i="2"/>
  <c r="Q722" i="2"/>
  <c r="P722" i="2"/>
  <c r="O722" i="2"/>
  <c r="T721" i="2"/>
  <c r="S721" i="2"/>
  <c r="R721" i="2"/>
  <c r="Q721" i="2"/>
  <c r="P721" i="2"/>
  <c r="O721" i="2"/>
  <c r="T720" i="2"/>
  <c r="S720" i="2"/>
  <c r="R720" i="2"/>
  <c r="Q720" i="2"/>
  <c r="P720" i="2"/>
  <c r="O720" i="2"/>
  <c r="T719" i="2"/>
  <c r="S719" i="2"/>
  <c r="R719" i="2"/>
  <c r="Q719" i="2"/>
  <c r="P719" i="2"/>
  <c r="O719" i="2"/>
  <c r="T718" i="2"/>
  <c r="S718" i="2"/>
  <c r="R718" i="2"/>
  <c r="Q718" i="2"/>
  <c r="P718" i="2"/>
  <c r="O718" i="2"/>
  <c r="T717" i="2"/>
  <c r="S717" i="2"/>
  <c r="R717" i="2"/>
  <c r="Q717" i="2"/>
  <c r="P717" i="2"/>
  <c r="O717" i="2"/>
  <c r="T716" i="2"/>
  <c r="S716" i="2"/>
  <c r="R716" i="2"/>
  <c r="Q716" i="2"/>
  <c r="P716" i="2"/>
  <c r="O716" i="2"/>
  <c r="T715" i="2"/>
  <c r="S715" i="2"/>
  <c r="R715" i="2"/>
  <c r="Q715" i="2"/>
  <c r="P715" i="2"/>
  <c r="O715" i="2"/>
  <c r="R707" i="2"/>
  <c r="O707" i="2"/>
  <c r="R705" i="2"/>
  <c r="O705" i="2"/>
  <c r="R703" i="2"/>
  <c r="O703" i="2"/>
  <c r="R701" i="2"/>
  <c r="O701" i="2"/>
  <c r="R700" i="2"/>
  <c r="O700" i="2"/>
  <c r="R698" i="2"/>
  <c r="O698" i="2"/>
  <c r="R696" i="2"/>
  <c r="O696" i="2"/>
  <c r="R695" i="2"/>
  <c r="O695" i="2"/>
  <c r="R694" i="2"/>
  <c r="O694" i="2"/>
  <c r="R693" i="2"/>
  <c r="O693" i="2"/>
  <c r="R692" i="2"/>
  <c r="O692" i="2"/>
  <c r="R691" i="2"/>
  <c r="O691" i="2"/>
  <c r="R689" i="2"/>
  <c r="O689" i="2"/>
  <c r="R687" i="2"/>
  <c r="O687" i="2"/>
  <c r="R686" i="2"/>
  <c r="O686" i="2"/>
  <c r="R685" i="2"/>
  <c r="O685" i="2"/>
  <c r="R683" i="2"/>
  <c r="O683" i="2"/>
  <c r="R681" i="2"/>
  <c r="O681" i="2"/>
  <c r="R680" i="2"/>
  <c r="U680" i="2" s="1"/>
  <c r="O680" i="2"/>
  <c r="R679" i="2"/>
  <c r="O679" i="2"/>
  <c r="R678" i="2"/>
  <c r="O678" i="2"/>
  <c r="R677" i="2"/>
  <c r="O677" i="2"/>
  <c r="R675" i="2"/>
  <c r="U675" i="2" s="1"/>
  <c r="O675" i="2"/>
  <c r="R674" i="2"/>
  <c r="O674" i="2"/>
  <c r="R673" i="2"/>
  <c r="O673" i="2"/>
  <c r="R671" i="2"/>
  <c r="O671" i="2"/>
  <c r="R670" i="2"/>
  <c r="O670" i="2"/>
  <c r="R669" i="2"/>
  <c r="U669" i="2" s="1"/>
  <c r="O669" i="2"/>
  <c r="R667" i="2"/>
  <c r="O667" i="2"/>
  <c r="R666" i="2"/>
  <c r="O666" i="2"/>
  <c r="R665" i="2"/>
  <c r="O665" i="2"/>
  <c r="R663" i="2"/>
  <c r="O663" i="2"/>
  <c r="R662" i="2"/>
  <c r="O662" i="2"/>
  <c r="R661" i="2"/>
  <c r="O661" i="2"/>
  <c r="R659" i="2"/>
  <c r="O659" i="2"/>
  <c r="R658" i="2"/>
  <c r="O658" i="2"/>
  <c r="R657" i="2"/>
  <c r="O657" i="2"/>
  <c r="R655" i="2"/>
  <c r="O655" i="2"/>
  <c r="R654" i="2"/>
  <c r="O654" i="2"/>
  <c r="R653" i="2"/>
  <c r="O653" i="2"/>
  <c r="R651" i="2"/>
  <c r="O651" i="2"/>
  <c r="R650" i="2"/>
  <c r="O650" i="2"/>
  <c r="R649" i="2"/>
  <c r="O649" i="2"/>
  <c r="R647" i="2"/>
  <c r="O647" i="2"/>
  <c r="R646" i="2"/>
  <c r="O646" i="2"/>
  <c r="R645" i="2"/>
  <c r="O645" i="2"/>
  <c r="T580" i="2"/>
  <c r="S580" i="2"/>
  <c r="R580" i="2"/>
  <c r="Q580" i="2"/>
  <c r="P580" i="2"/>
  <c r="O580" i="2"/>
  <c r="T579" i="2"/>
  <c r="S579" i="2"/>
  <c r="R579" i="2"/>
  <c r="Q579" i="2"/>
  <c r="P579" i="2"/>
  <c r="O579" i="2"/>
  <c r="T578" i="2"/>
  <c r="S578" i="2"/>
  <c r="R578" i="2"/>
  <c r="Q578" i="2"/>
  <c r="P578" i="2"/>
  <c r="O578" i="2"/>
  <c r="T577" i="2"/>
  <c r="S577" i="2"/>
  <c r="R577" i="2"/>
  <c r="Q577" i="2"/>
  <c r="P577" i="2"/>
  <c r="O577" i="2"/>
  <c r="T576" i="2"/>
  <c r="S576" i="2"/>
  <c r="R576" i="2"/>
  <c r="Q576" i="2"/>
  <c r="P576" i="2"/>
  <c r="O576" i="2"/>
  <c r="T575" i="2"/>
  <c r="S575" i="2"/>
  <c r="R575" i="2"/>
  <c r="Q575" i="2"/>
  <c r="P575" i="2"/>
  <c r="O575" i="2"/>
  <c r="T570" i="2"/>
  <c r="S570" i="2"/>
  <c r="R570" i="2"/>
  <c r="Q570" i="2"/>
  <c r="P570" i="2"/>
  <c r="O570" i="2"/>
  <c r="T569" i="2"/>
  <c r="S569" i="2"/>
  <c r="R569" i="2"/>
  <c r="Q569" i="2"/>
  <c r="P569" i="2"/>
  <c r="O569" i="2"/>
  <c r="T568" i="2"/>
  <c r="S568" i="2"/>
  <c r="R568" i="2"/>
  <c r="Q568" i="2"/>
  <c r="P568" i="2"/>
  <c r="O568" i="2"/>
  <c r="T567" i="2"/>
  <c r="S567" i="2"/>
  <c r="R567" i="2"/>
  <c r="Q567" i="2"/>
  <c r="P567" i="2"/>
  <c r="O567" i="2"/>
  <c r="T566" i="2"/>
  <c r="S566" i="2"/>
  <c r="R566" i="2"/>
  <c r="Q566" i="2"/>
  <c r="P566" i="2"/>
  <c r="O566" i="2"/>
  <c r="T565" i="2"/>
  <c r="S565" i="2"/>
  <c r="R565" i="2"/>
  <c r="Q565" i="2"/>
  <c r="P565" i="2"/>
  <c r="O565" i="2"/>
  <c r="T564" i="2"/>
  <c r="S564" i="2"/>
  <c r="R564" i="2"/>
  <c r="Q564" i="2"/>
  <c r="P564" i="2"/>
  <c r="O564" i="2"/>
  <c r="T563" i="2"/>
  <c r="S563" i="2"/>
  <c r="R563" i="2"/>
  <c r="Q563" i="2"/>
  <c r="P563" i="2"/>
  <c r="O563" i="2"/>
  <c r="T562" i="2"/>
  <c r="S562" i="2"/>
  <c r="R562" i="2"/>
  <c r="Q562" i="2"/>
  <c r="P562" i="2"/>
  <c r="O562" i="2"/>
  <c r="T561" i="2"/>
  <c r="S561" i="2"/>
  <c r="R561" i="2"/>
  <c r="Q561" i="2"/>
  <c r="P561" i="2"/>
  <c r="O561" i="2"/>
  <c r="T560" i="2"/>
  <c r="S560" i="2"/>
  <c r="R560" i="2"/>
  <c r="Q560" i="2"/>
  <c r="P560" i="2"/>
  <c r="O560" i="2"/>
  <c r="R552" i="2"/>
  <c r="O552" i="2"/>
  <c r="R550" i="2"/>
  <c r="O550" i="2"/>
  <c r="R548" i="2"/>
  <c r="O548" i="2"/>
  <c r="R546" i="2"/>
  <c r="O546" i="2"/>
  <c r="R545" i="2"/>
  <c r="O545" i="2"/>
  <c r="R543" i="2"/>
  <c r="O543" i="2"/>
  <c r="R541" i="2"/>
  <c r="O541" i="2"/>
  <c r="R540" i="2"/>
  <c r="O540" i="2"/>
  <c r="R539" i="2"/>
  <c r="O539" i="2"/>
  <c r="R538" i="2"/>
  <c r="O538" i="2"/>
  <c r="R537" i="2"/>
  <c r="U537" i="2" s="1"/>
  <c r="O537" i="2"/>
  <c r="R536" i="2"/>
  <c r="O536" i="2"/>
  <c r="R534" i="2"/>
  <c r="O534" i="2"/>
  <c r="R532" i="2"/>
  <c r="O532" i="2"/>
  <c r="R531" i="2"/>
  <c r="U531" i="2" s="1"/>
  <c r="O531" i="2"/>
  <c r="R530" i="2"/>
  <c r="O530" i="2"/>
  <c r="R528" i="2"/>
  <c r="O528" i="2"/>
  <c r="R526" i="2"/>
  <c r="O526" i="2"/>
  <c r="R525" i="2"/>
  <c r="O525" i="2"/>
  <c r="R524" i="2"/>
  <c r="O524" i="2"/>
  <c r="R523" i="2"/>
  <c r="O523" i="2"/>
  <c r="R522" i="2"/>
  <c r="O522" i="2"/>
  <c r="R520" i="2"/>
  <c r="O520" i="2"/>
  <c r="R519" i="2"/>
  <c r="O519" i="2"/>
  <c r="R518" i="2"/>
  <c r="O518" i="2"/>
  <c r="R516" i="2"/>
  <c r="O516" i="2"/>
  <c r="R515" i="2"/>
  <c r="O515" i="2"/>
  <c r="R514" i="2"/>
  <c r="O514" i="2"/>
  <c r="R512" i="2"/>
  <c r="O512" i="2"/>
  <c r="R511" i="2"/>
  <c r="O511" i="2"/>
  <c r="R510" i="2"/>
  <c r="O510" i="2"/>
  <c r="R508" i="2"/>
  <c r="O508" i="2"/>
  <c r="R507" i="2"/>
  <c r="O507" i="2"/>
  <c r="R506" i="2"/>
  <c r="O506" i="2"/>
  <c r="R504" i="2"/>
  <c r="O504" i="2"/>
  <c r="R503" i="2"/>
  <c r="O503" i="2"/>
  <c r="R502" i="2"/>
  <c r="O502" i="2"/>
  <c r="R500" i="2"/>
  <c r="O500" i="2"/>
  <c r="R499" i="2"/>
  <c r="O499" i="2"/>
  <c r="R498" i="2"/>
  <c r="O498" i="2"/>
  <c r="R496" i="2"/>
  <c r="O496" i="2"/>
  <c r="R495" i="2"/>
  <c r="O495" i="2"/>
  <c r="R494" i="2"/>
  <c r="O494" i="2"/>
  <c r="R492" i="2"/>
  <c r="O492" i="2"/>
  <c r="R491" i="2"/>
  <c r="O491" i="2"/>
  <c r="R490" i="2"/>
  <c r="O490" i="2"/>
  <c r="T423" i="2"/>
  <c r="S423" i="2"/>
  <c r="R423" i="2"/>
  <c r="Q423" i="2"/>
  <c r="P423" i="2"/>
  <c r="O423" i="2"/>
  <c r="T422" i="2"/>
  <c r="S422" i="2"/>
  <c r="R422" i="2"/>
  <c r="Q422" i="2"/>
  <c r="P422" i="2"/>
  <c r="O422" i="2"/>
  <c r="T421" i="2"/>
  <c r="S421" i="2"/>
  <c r="R421" i="2"/>
  <c r="Q421" i="2"/>
  <c r="P421" i="2"/>
  <c r="O421" i="2"/>
  <c r="T420" i="2"/>
  <c r="S420" i="2"/>
  <c r="R420" i="2"/>
  <c r="Q420" i="2"/>
  <c r="P420" i="2"/>
  <c r="O420" i="2"/>
  <c r="T419" i="2"/>
  <c r="S419" i="2"/>
  <c r="R419" i="2"/>
  <c r="Q419" i="2"/>
  <c r="P419" i="2"/>
  <c r="O419" i="2"/>
  <c r="T418" i="2"/>
  <c r="S418" i="2"/>
  <c r="R418" i="2"/>
  <c r="Q418" i="2"/>
  <c r="P418" i="2"/>
  <c r="O418" i="2"/>
  <c r="T412" i="2"/>
  <c r="S412" i="2"/>
  <c r="R412" i="2"/>
  <c r="Q412" i="2"/>
  <c r="P412" i="2"/>
  <c r="O412" i="2"/>
  <c r="T411" i="2"/>
  <c r="S411" i="2"/>
  <c r="R411" i="2"/>
  <c r="Q411" i="2"/>
  <c r="P411" i="2"/>
  <c r="O411" i="2"/>
  <c r="T410" i="2"/>
  <c r="S410" i="2"/>
  <c r="R410" i="2"/>
  <c r="Q410" i="2"/>
  <c r="P410" i="2"/>
  <c r="O410" i="2"/>
  <c r="T409" i="2"/>
  <c r="S409" i="2"/>
  <c r="R409" i="2"/>
  <c r="Q409" i="2"/>
  <c r="P409" i="2"/>
  <c r="O409" i="2"/>
  <c r="T408" i="2"/>
  <c r="S408" i="2"/>
  <c r="R408" i="2"/>
  <c r="Q408" i="2"/>
  <c r="P408" i="2"/>
  <c r="O408" i="2"/>
  <c r="T407" i="2"/>
  <c r="S407" i="2"/>
  <c r="R407" i="2"/>
  <c r="Q407" i="2"/>
  <c r="P407" i="2"/>
  <c r="O407" i="2"/>
  <c r="T406" i="2"/>
  <c r="S406" i="2"/>
  <c r="R406" i="2"/>
  <c r="Q406" i="2"/>
  <c r="P406" i="2"/>
  <c r="O406" i="2"/>
  <c r="T405" i="2"/>
  <c r="S405" i="2"/>
  <c r="R405" i="2"/>
  <c r="Q405" i="2"/>
  <c r="P405" i="2"/>
  <c r="O405" i="2"/>
  <c r="T404" i="2"/>
  <c r="S404" i="2"/>
  <c r="R404" i="2"/>
  <c r="Q404" i="2"/>
  <c r="P404" i="2"/>
  <c r="O404" i="2"/>
  <c r="T403" i="2"/>
  <c r="S403" i="2"/>
  <c r="R403" i="2"/>
  <c r="Q403" i="2"/>
  <c r="P403" i="2"/>
  <c r="O403" i="2"/>
  <c r="R395" i="2"/>
  <c r="O395" i="2"/>
  <c r="R393" i="2"/>
  <c r="O393" i="2"/>
  <c r="R391" i="2"/>
  <c r="O391" i="2"/>
  <c r="R389" i="2"/>
  <c r="O389" i="2"/>
  <c r="R388" i="2"/>
  <c r="O388" i="2"/>
  <c r="R386" i="2"/>
  <c r="O386" i="2"/>
  <c r="R384" i="2"/>
  <c r="O384" i="2"/>
  <c r="R383" i="2"/>
  <c r="O383" i="2"/>
  <c r="R382" i="2"/>
  <c r="O382" i="2"/>
  <c r="R381" i="2"/>
  <c r="O381" i="2"/>
  <c r="R380" i="2"/>
  <c r="O380" i="2"/>
  <c r="R379" i="2"/>
  <c r="O379" i="2"/>
  <c r="R377" i="2"/>
  <c r="O377" i="2"/>
  <c r="R375" i="2"/>
  <c r="O375" i="2"/>
  <c r="R374" i="2"/>
  <c r="O374" i="2"/>
  <c r="R373" i="2"/>
  <c r="O373" i="2"/>
  <c r="R371" i="2"/>
  <c r="O371" i="2"/>
  <c r="R369" i="2"/>
  <c r="O369" i="2"/>
  <c r="R368" i="2"/>
  <c r="O368" i="2"/>
  <c r="R367" i="2"/>
  <c r="O367" i="2"/>
  <c r="R366" i="2"/>
  <c r="O366" i="2"/>
  <c r="R365" i="2"/>
  <c r="O365" i="2"/>
  <c r="R363" i="2"/>
  <c r="O363" i="2"/>
  <c r="R362" i="2"/>
  <c r="O362" i="2"/>
  <c r="R361" i="2"/>
  <c r="O361" i="2"/>
  <c r="R359" i="2"/>
  <c r="O359" i="2"/>
  <c r="R358" i="2"/>
  <c r="O358" i="2"/>
  <c r="R357" i="2"/>
  <c r="O357" i="2"/>
  <c r="R355" i="2"/>
  <c r="O355" i="2"/>
  <c r="R354" i="2"/>
  <c r="O354" i="2"/>
  <c r="R353" i="2"/>
  <c r="O353" i="2"/>
  <c r="R351" i="2"/>
  <c r="U351" i="2" s="1"/>
  <c r="O351" i="2"/>
  <c r="R350" i="2"/>
  <c r="O350" i="2"/>
  <c r="R349" i="2"/>
  <c r="O349" i="2"/>
  <c r="R347" i="2"/>
  <c r="O347" i="2"/>
  <c r="R346" i="2"/>
  <c r="O346" i="2"/>
  <c r="R345" i="2"/>
  <c r="O345" i="2"/>
  <c r="R343" i="2"/>
  <c r="O343" i="2"/>
  <c r="R342" i="2"/>
  <c r="O342" i="2"/>
  <c r="R341" i="2"/>
  <c r="O341" i="2"/>
  <c r="R339" i="2"/>
  <c r="U339" i="2" s="1"/>
  <c r="O339" i="2"/>
  <c r="R338" i="2"/>
  <c r="O338" i="2"/>
  <c r="R337" i="2"/>
  <c r="O337" i="2"/>
  <c r="R335" i="2"/>
  <c r="O335" i="2"/>
  <c r="R334" i="2"/>
  <c r="O334" i="2"/>
  <c r="R333" i="2"/>
  <c r="O333" i="2"/>
  <c r="T267" i="2"/>
  <c r="S267" i="2"/>
  <c r="R267" i="2"/>
  <c r="Q267" i="2"/>
  <c r="P267" i="2"/>
  <c r="O267" i="2"/>
  <c r="T266" i="2"/>
  <c r="S266" i="2"/>
  <c r="R266" i="2"/>
  <c r="Q266" i="2"/>
  <c r="P266" i="2"/>
  <c r="O266" i="2"/>
  <c r="T265" i="2"/>
  <c r="S265" i="2"/>
  <c r="R265" i="2"/>
  <c r="Q265" i="2"/>
  <c r="P265" i="2"/>
  <c r="O265" i="2"/>
  <c r="T264" i="2"/>
  <c r="S264" i="2"/>
  <c r="R264" i="2"/>
  <c r="Q264" i="2"/>
  <c r="P264" i="2"/>
  <c r="O264" i="2"/>
  <c r="T263" i="2"/>
  <c r="S263" i="2"/>
  <c r="R263" i="2"/>
  <c r="Q263" i="2"/>
  <c r="P263" i="2"/>
  <c r="O263" i="2"/>
  <c r="T262" i="2"/>
  <c r="S262" i="2"/>
  <c r="R262" i="2"/>
  <c r="Q262" i="2"/>
  <c r="P262" i="2"/>
  <c r="O262" i="2"/>
  <c r="T257" i="2"/>
  <c r="S257" i="2"/>
  <c r="R257" i="2"/>
  <c r="Q257" i="2"/>
  <c r="P257" i="2"/>
  <c r="O257" i="2"/>
  <c r="T256" i="2"/>
  <c r="S256" i="2"/>
  <c r="R256" i="2"/>
  <c r="Q256" i="2"/>
  <c r="P256" i="2"/>
  <c r="O256" i="2"/>
  <c r="T255" i="2"/>
  <c r="S255" i="2"/>
  <c r="R255" i="2"/>
  <c r="Q255" i="2"/>
  <c r="P255" i="2"/>
  <c r="O255" i="2"/>
  <c r="T254" i="2"/>
  <c r="S254" i="2"/>
  <c r="R254" i="2"/>
  <c r="Q254" i="2"/>
  <c r="P254" i="2"/>
  <c r="O254" i="2"/>
  <c r="T253" i="2"/>
  <c r="S253" i="2"/>
  <c r="R253" i="2"/>
  <c r="Q253" i="2"/>
  <c r="P253" i="2"/>
  <c r="O253" i="2"/>
  <c r="T252" i="2"/>
  <c r="S252" i="2"/>
  <c r="R252" i="2"/>
  <c r="Q252" i="2"/>
  <c r="P252" i="2"/>
  <c r="O252" i="2"/>
  <c r="T251" i="2"/>
  <c r="S251" i="2"/>
  <c r="R251" i="2"/>
  <c r="Q251" i="2"/>
  <c r="P251" i="2"/>
  <c r="O251" i="2"/>
  <c r="T250" i="2"/>
  <c r="S250" i="2"/>
  <c r="R250" i="2"/>
  <c r="Q250" i="2"/>
  <c r="P250" i="2"/>
  <c r="O250" i="2"/>
  <c r="T249" i="2"/>
  <c r="S249" i="2"/>
  <c r="R249" i="2"/>
  <c r="Q249" i="2"/>
  <c r="P249" i="2"/>
  <c r="O249" i="2"/>
  <c r="T248" i="2"/>
  <c r="S248" i="2"/>
  <c r="R248" i="2"/>
  <c r="Q248" i="2"/>
  <c r="P248" i="2"/>
  <c r="O248" i="2"/>
  <c r="T247" i="2"/>
  <c r="S247" i="2"/>
  <c r="R247" i="2"/>
  <c r="Q247" i="2"/>
  <c r="P247" i="2"/>
  <c r="O247" i="2"/>
  <c r="R239" i="2"/>
  <c r="O239" i="2"/>
  <c r="R237" i="2"/>
  <c r="U237" i="2" s="1"/>
  <c r="O237" i="2"/>
  <c r="R235" i="2"/>
  <c r="O235" i="2"/>
  <c r="R233" i="2"/>
  <c r="O233" i="2"/>
  <c r="R232" i="2"/>
  <c r="O232" i="2"/>
  <c r="R230" i="2"/>
  <c r="O230" i="2"/>
  <c r="R228" i="2"/>
  <c r="O228" i="2"/>
  <c r="R227" i="2"/>
  <c r="O227" i="2"/>
  <c r="R226" i="2"/>
  <c r="O226" i="2"/>
  <c r="R225" i="2"/>
  <c r="O225" i="2"/>
  <c r="R224" i="2"/>
  <c r="O224" i="2"/>
  <c r="R223" i="2"/>
  <c r="O223" i="2"/>
  <c r="R221" i="2"/>
  <c r="O221" i="2"/>
  <c r="R219" i="2"/>
  <c r="O219" i="2"/>
  <c r="R218" i="2"/>
  <c r="O218" i="2"/>
  <c r="R217" i="2"/>
  <c r="O217" i="2"/>
  <c r="R215" i="2"/>
  <c r="O215" i="2"/>
  <c r="R213" i="2"/>
  <c r="O213" i="2"/>
  <c r="R212" i="2"/>
  <c r="O212" i="2"/>
  <c r="R211" i="2"/>
  <c r="O211" i="2"/>
  <c r="R210" i="2"/>
  <c r="O210" i="2"/>
  <c r="R209" i="2"/>
  <c r="O209" i="2"/>
  <c r="R207" i="2"/>
  <c r="O207" i="2"/>
  <c r="R206" i="2"/>
  <c r="O206" i="2"/>
  <c r="R205" i="2"/>
  <c r="U205" i="2" s="1"/>
  <c r="O205" i="2"/>
  <c r="R203" i="2"/>
  <c r="O203" i="2"/>
  <c r="R202" i="2"/>
  <c r="O202" i="2"/>
  <c r="R201" i="2"/>
  <c r="O201" i="2"/>
  <c r="R199" i="2"/>
  <c r="U199" i="2" s="1"/>
  <c r="O199" i="2"/>
  <c r="R198" i="2"/>
  <c r="O198" i="2"/>
  <c r="R197" i="2"/>
  <c r="O197" i="2"/>
  <c r="R195" i="2"/>
  <c r="O195" i="2"/>
  <c r="R194" i="2"/>
  <c r="U194" i="2" s="1"/>
  <c r="O194" i="2"/>
  <c r="R193" i="2"/>
  <c r="O193" i="2"/>
  <c r="R191" i="2"/>
  <c r="O191" i="2"/>
  <c r="R190" i="2"/>
  <c r="O190" i="2"/>
  <c r="R189" i="2"/>
  <c r="O189" i="2"/>
  <c r="R187" i="2"/>
  <c r="O187" i="2"/>
  <c r="R186" i="2"/>
  <c r="O186" i="2"/>
  <c r="R185" i="2"/>
  <c r="O185" i="2"/>
  <c r="R183" i="2"/>
  <c r="O183" i="2"/>
  <c r="R182" i="2"/>
  <c r="O182" i="2"/>
  <c r="R181" i="2"/>
  <c r="O181" i="2"/>
  <c r="R179" i="2"/>
  <c r="O179" i="2"/>
  <c r="R178" i="2"/>
  <c r="O178" i="2"/>
  <c r="R177" i="2"/>
  <c r="O177" i="2"/>
  <c r="T113" i="2"/>
  <c r="S113" i="2"/>
  <c r="R113" i="2"/>
  <c r="Q113" i="2"/>
  <c r="P113" i="2"/>
  <c r="O113" i="2"/>
  <c r="T112" i="2"/>
  <c r="S112" i="2"/>
  <c r="R112" i="2"/>
  <c r="Q112" i="2"/>
  <c r="P112" i="2"/>
  <c r="O112" i="2"/>
  <c r="T111" i="2"/>
  <c r="S111" i="2"/>
  <c r="R111" i="2"/>
  <c r="Q111" i="2"/>
  <c r="P111" i="2"/>
  <c r="O111" i="2"/>
  <c r="T110" i="2"/>
  <c r="S110" i="2"/>
  <c r="R110" i="2"/>
  <c r="Q110" i="2"/>
  <c r="P110" i="2"/>
  <c r="O110" i="2"/>
  <c r="T109" i="2"/>
  <c r="S109" i="2"/>
  <c r="R109" i="2"/>
  <c r="Q109" i="2"/>
  <c r="P109" i="2"/>
  <c r="O109" i="2"/>
  <c r="T108" i="2"/>
  <c r="S108" i="2"/>
  <c r="R108" i="2"/>
  <c r="Q108" i="2"/>
  <c r="P108" i="2"/>
  <c r="O108" i="2"/>
  <c r="T103" i="2"/>
  <c r="S103" i="2"/>
  <c r="R103" i="2"/>
  <c r="Q103" i="2"/>
  <c r="P103" i="2"/>
  <c r="O103" i="2"/>
  <c r="T102" i="2"/>
  <c r="S102" i="2"/>
  <c r="R102" i="2"/>
  <c r="Q102" i="2"/>
  <c r="P102" i="2"/>
  <c r="O102" i="2"/>
  <c r="T101" i="2"/>
  <c r="S101" i="2"/>
  <c r="R101" i="2"/>
  <c r="Q101" i="2"/>
  <c r="P101" i="2"/>
  <c r="O101" i="2"/>
  <c r="T100" i="2"/>
  <c r="S100" i="2"/>
  <c r="R100" i="2"/>
  <c r="Q100" i="2"/>
  <c r="P100" i="2"/>
  <c r="O100" i="2"/>
  <c r="T99" i="2"/>
  <c r="S99" i="2"/>
  <c r="R99" i="2"/>
  <c r="Q99" i="2"/>
  <c r="P99" i="2"/>
  <c r="O99" i="2"/>
  <c r="T98" i="2"/>
  <c r="S98" i="2"/>
  <c r="R98" i="2"/>
  <c r="Q98" i="2"/>
  <c r="P98" i="2"/>
  <c r="O98" i="2"/>
  <c r="T97" i="2"/>
  <c r="S97" i="2"/>
  <c r="R97" i="2"/>
  <c r="Q97" i="2"/>
  <c r="P97" i="2"/>
  <c r="O97" i="2"/>
  <c r="T96" i="2"/>
  <c r="S96" i="2"/>
  <c r="R96" i="2"/>
  <c r="Q96" i="2"/>
  <c r="P96" i="2"/>
  <c r="O96" i="2"/>
  <c r="T95" i="2"/>
  <c r="S95" i="2"/>
  <c r="R95" i="2"/>
  <c r="Q95" i="2"/>
  <c r="P95" i="2"/>
  <c r="O95" i="2"/>
  <c r="T94" i="2"/>
  <c r="S94" i="2"/>
  <c r="R94" i="2"/>
  <c r="Q94" i="2"/>
  <c r="P94" i="2"/>
  <c r="O94" i="2"/>
  <c r="T93" i="2"/>
  <c r="S93" i="2"/>
  <c r="R93" i="2"/>
  <c r="Q93" i="2"/>
  <c r="P93" i="2"/>
  <c r="O93" i="2"/>
  <c r="R85" i="2"/>
  <c r="O85" i="2"/>
  <c r="R83" i="2"/>
  <c r="O83" i="2"/>
  <c r="R81" i="2"/>
  <c r="O81" i="2"/>
  <c r="R79" i="2"/>
  <c r="U79" i="2" s="1"/>
  <c r="O79" i="2"/>
  <c r="R78" i="2"/>
  <c r="O78" i="2"/>
  <c r="R76" i="2"/>
  <c r="O76" i="2"/>
  <c r="R74" i="2"/>
  <c r="O74" i="2"/>
  <c r="R73" i="2"/>
  <c r="O73" i="2"/>
  <c r="R72" i="2"/>
  <c r="O72" i="2"/>
  <c r="R71" i="2"/>
  <c r="O71" i="2"/>
  <c r="R70" i="2"/>
  <c r="O70" i="2"/>
  <c r="R69" i="2"/>
  <c r="O69" i="2"/>
  <c r="R67" i="2"/>
  <c r="U67" i="2" s="1"/>
  <c r="O67" i="2"/>
  <c r="R65" i="2"/>
  <c r="O65" i="2"/>
  <c r="R64" i="2"/>
  <c r="O64" i="2"/>
  <c r="R63" i="2"/>
  <c r="O63" i="2"/>
  <c r="R61" i="2"/>
  <c r="O61" i="2"/>
  <c r="R59" i="2"/>
  <c r="O59" i="2"/>
  <c r="R58" i="2"/>
  <c r="O58" i="2"/>
  <c r="R57" i="2"/>
  <c r="O57" i="2"/>
  <c r="R56" i="2"/>
  <c r="O56" i="2"/>
  <c r="R55" i="2"/>
  <c r="O55" i="2"/>
  <c r="R53" i="2"/>
  <c r="O53" i="2"/>
  <c r="R52" i="2"/>
  <c r="O52" i="2"/>
  <c r="R51" i="2"/>
  <c r="U51" i="2" s="1"/>
  <c r="O51" i="2"/>
  <c r="R49" i="2"/>
  <c r="O49" i="2"/>
  <c r="R48" i="2"/>
  <c r="O48" i="2"/>
  <c r="R47" i="2"/>
  <c r="U47" i="2" s="1"/>
  <c r="O47" i="2"/>
  <c r="R45" i="2"/>
  <c r="O45" i="2"/>
  <c r="R44" i="2"/>
  <c r="O44" i="2"/>
  <c r="R43" i="2"/>
  <c r="O43" i="2"/>
  <c r="R41" i="2"/>
  <c r="O41" i="2"/>
  <c r="R40" i="2"/>
  <c r="O40" i="2"/>
  <c r="R39" i="2"/>
  <c r="O39" i="2"/>
  <c r="R37" i="2"/>
  <c r="O37" i="2"/>
  <c r="R36" i="2"/>
  <c r="O36" i="2"/>
  <c r="R35" i="2"/>
  <c r="U35" i="2" s="1"/>
  <c r="O35" i="2"/>
  <c r="R33" i="2"/>
  <c r="O33" i="2"/>
  <c r="R32" i="2"/>
  <c r="O32" i="2"/>
  <c r="R31" i="2"/>
  <c r="O31" i="2"/>
  <c r="R29" i="2"/>
  <c r="O29" i="2"/>
  <c r="R28" i="2"/>
  <c r="O28" i="2"/>
  <c r="R27" i="2"/>
  <c r="O27" i="2"/>
  <c r="R25" i="2"/>
  <c r="O25" i="2"/>
  <c r="R24" i="2"/>
  <c r="U24" i="2" s="1"/>
  <c r="O24" i="2"/>
  <c r="O23" i="2"/>
  <c r="R23" i="2"/>
  <c r="U555" i="4"/>
  <c r="U553" i="4"/>
  <c r="U551" i="4"/>
  <c r="U549" i="4"/>
  <c r="U548" i="4"/>
  <c r="U546" i="4"/>
  <c r="U544" i="4"/>
  <c r="U543" i="4"/>
  <c r="U542" i="4"/>
  <c r="U541" i="4"/>
  <c r="U540" i="4"/>
  <c r="U539" i="4"/>
  <c r="U537" i="4"/>
  <c r="U535" i="4"/>
  <c r="U534" i="4"/>
  <c r="U533" i="4"/>
  <c r="U531" i="4"/>
  <c r="U529" i="4"/>
  <c r="U528" i="4"/>
  <c r="U527" i="4"/>
  <c r="U526" i="4"/>
  <c r="U525" i="4"/>
  <c r="U523" i="4"/>
  <c r="U522" i="4"/>
  <c r="U521" i="4"/>
  <c r="U519" i="4"/>
  <c r="U518" i="4"/>
  <c r="U517" i="4"/>
  <c r="U515" i="4"/>
  <c r="U514" i="4"/>
  <c r="U513" i="4"/>
  <c r="U511" i="4"/>
  <c r="U510" i="4"/>
  <c r="U509" i="4"/>
  <c r="U507" i="4"/>
  <c r="U506" i="4"/>
  <c r="U505" i="4"/>
  <c r="U503" i="4"/>
  <c r="U502" i="4"/>
  <c r="U501" i="4"/>
  <c r="U499" i="4"/>
  <c r="U498" i="4"/>
  <c r="U497" i="4"/>
  <c r="U495" i="4"/>
  <c r="U494" i="4"/>
  <c r="U493" i="4"/>
  <c r="U400" i="4"/>
  <c r="U398" i="4"/>
  <c r="U396" i="4"/>
  <c r="U394" i="4"/>
  <c r="U393" i="4"/>
  <c r="U391" i="4"/>
  <c r="U389" i="4"/>
  <c r="U388" i="4"/>
  <c r="U387" i="4"/>
  <c r="U386" i="4"/>
  <c r="U385" i="4"/>
  <c r="U384" i="4"/>
  <c r="U382" i="4"/>
  <c r="U380" i="4"/>
  <c r="U379" i="4"/>
  <c r="U378" i="4"/>
  <c r="U376" i="4"/>
  <c r="U374" i="4"/>
  <c r="U373" i="4"/>
  <c r="U372" i="4"/>
  <c r="U371" i="4"/>
  <c r="U370" i="4"/>
  <c r="U368" i="4"/>
  <c r="U367" i="4"/>
  <c r="U366" i="4"/>
  <c r="U364" i="4"/>
  <c r="U363" i="4"/>
  <c r="U362" i="4"/>
  <c r="U360" i="4"/>
  <c r="U359" i="4"/>
  <c r="U358" i="4"/>
  <c r="U356" i="4"/>
  <c r="U355" i="4"/>
  <c r="U354" i="4"/>
  <c r="U352" i="4"/>
  <c r="U351" i="4"/>
  <c r="U350" i="4"/>
  <c r="U348" i="4"/>
  <c r="U347" i="4"/>
  <c r="U346" i="4"/>
  <c r="U344" i="4"/>
  <c r="U343" i="4"/>
  <c r="U342" i="4"/>
  <c r="U340" i="4"/>
  <c r="U339" i="4"/>
  <c r="U338" i="4"/>
  <c r="U243" i="4"/>
  <c r="U241" i="4"/>
  <c r="U239" i="4"/>
  <c r="U237" i="4"/>
  <c r="U236" i="4"/>
  <c r="U234" i="4"/>
  <c r="U232" i="4"/>
  <c r="U231" i="4"/>
  <c r="U230" i="4"/>
  <c r="U229" i="4"/>
  <c r="U228" i="4"/>
  <c r="U227" i="4"/>
  <c r="U225" i="4"/>
  <c r="U223" i="4"/>
  <c r="U222" i="4"/>
  <c r="U221" i="4"/>
  <c r="U219" i="4"/>
  <c r="U217" i="4"/>
  <c r="U216" i="4"/>
  <c r="U215" i="4"/>
  <c r="U214" i="4"/>
  <c r="U213" i="4"/>
  <c r="U211" i="4"/>
  <c r="U210" i="4"/>
  <c r="U209" i="4"/>
  <c r="U207" i="4"/>
  <c r="U206" i="4"/>
  <c r="U205" i="4"/>
  <c r="U203" i="4"/>
  <c r="U202" i="4"/>
  <c r="U201" i="4"/>
  <c r="U199" i="4"/>
  <c r="U198" i="4"/>
  <c r="U197" i="4"/>
  <c r="U195" i="4"/>
  <c r="U194" i="4"/>
  <c r="U193" i="4"/>
  <c r="U191" i="4"/>
  <c r="U190" i="4"/>
  <c r="U189" i="4"/>
  <c r="U187" i="4"/>
  <c r="U186" i="4"/>
  <c r="U185" i="4"/>
  <c r="U183" i="4"/>
  <c r="U182" i="4"/>
  <c r="U89" i="4"/>
  <c r="U87" i="4"/>
  <c r="U85" i="4"/>
  <c r="U83" i="4"/>
  <c r="U82" i="4"/>
  <c r="U80" i="4"/>
  <c r="U78" i="4"/>
  <c r="U77" i="4"/>
  <c r="U76" i="4"/>
  <c r="U75" i="4"/>
  <c r="U74" i="4"/>
  <c r="U73" i="4"/>
  <c r="U71" i="4"/>
  <c r="U69" i="4"/>
  <c r="U68" i="4"/>
  <c r="U67" i="4"/>
  <c r="U65" i="4"/>
  <c r="U63" i="4"/>
  <c r="U62" i="4"/>
  <c r="U61" i="4"/>
  <c r="U60" i="4"/>
  <c r="U59" i="4"/>
  <c r="U57" i="4"/>
  <c r="U56" i="4"/>
  <c r="U55" i="4"/>
  <c r="U53" i="4"/>
  <c r="U52" i="4"/>
  <c r="U51" i="4"/>
  <c r="U49" i="4"/>
  <c r="U48" i="4"/>
  <c r="U47" i="4"/>
  <c r="U45" i="4"/>
  <c r="U44" i="4"/>
  <c r="U43" i="4"/>
  <c r="U41" i="4"/>
  <c r="U40" i="4"/>
  <c r="U39" i="4"/>
  <c r="U37" i="4"/>
  <c r="U36" i="4"/>
  <c r="U35" i="4"/>
  <c r="U33" i="4"/>
  <c r="U32" i="4"/>
  <c r="U31" i="4"/>
  <c r="U28" i="4"/>
  <c r="U27" i="4"/>
  <c r="U1791" i="2"/>
  <c r="U1789" i="2"/>
  <c r="U1787" i="2"/>
  <c r="U1785" i="2"/>
  <c r="U1784" i="2"/>
  <c r="U1782" i="2"/>
  <c r="U1780" i="2"/>
  <c r="U1779" i="2"/>
  <c r="U1778" i="2"/>
  <c r="U1777" i="2"/>
  <c r="U1776" i="2"/>
  <c r="U1775" i="2"/>
  <c r="U1773" i="2"/>
  <c r="U1771" i="2"/>
  <c r="U1770" i="2"/>
  <c r="U1769" i="2"/>
  <c r="U1767" i="2"/>
  <c r="U1765" i="2"/>
  <c r="U1764" i="2"/>
  <c r="U1763" i="2"/>
  <c r="U1762" i="2"/>
  <c r="U1761" i="2"/>
  <c r="U1759" i="2"/>
  <c r="U1758" i="2"/>
  <c r="U1757" i="2"/>
  <c r="U1755" i="2"/>
  <c r="U1754" i="2"/>
  <c r="U1753" i="2"/>
  <c r="U1751" i="2"/>
  <c r="U1750" i="2"/>
  <c r="U1749" i="2"/>
  <c r="U1747" i="2"/>
  <c r="U1746" i="2"/>
  <c r="U1745" i="2"/>
  <c r="U1743" i="2"/>
  <c r="U1742" i="2"/>
  <c r="U1741" i="2"/>
  <c r="U1739" i="2"/>
  <c r="U1738" i="2"/>
  <c r="U1737" i="2"/>
  <c r="U1735" i="2"/>
  <c r="U1734" i="2"/>
  <c r="U1733" i="2"/>
  <c r="U1731" i="2"/>
  <c r="U1730" i="2"/>
  <c r="U1729" i="2"/>
  <c r="U1636" i="2"/>
  <c r="U1634" i="2"/>
  <c r="U1632" i="2"/>
  <c r="U1630" i="2"/>
  <c r="U1629" i="2"/>
  <c r="U1627" i="2"/>
  <c r="U1625" i="2"/>
  <c r="U1624" i="2"/>
  <c r="U1623" i="2"/>
  <c r="U1622" i="2"/>
  <c r="U1621" i="2"/>
  <c r="U1620" i="2"/>
  <c r="U1618" i="2"/>
  <c r="U1616" i="2"/>
  <c r="U1615" i="2"/>
  <c r="U1614" i="2"/>
  <c r="U1612" i="2"/>
  <c r="U1610" i="2"/>
  <c r="U1609" i="2"/>
  <c r="U1607" i="2"/>
  <c r="U1606" i="2"/>
  <c r="U1604" i="2"/>
  <c r="U1603" i="2"/>
  <c r="U1602" i="2"/>
  <c r="U1600" i="2"/>
  <c r="U1599" i="2"/>
  <c r="U1598" i="2"/>
  <c r="U1596" i="2"/>
  <c r="U1595" i="2"/>
  <c r="U1594" i="2"/>
  <c r="U1592" i="2"/>
  <c r="U1591" i="2"/>
  <c r="U1590" i="2"/>
  <c r="U1588" i="2"/>
  <c r="U1587" i="2"/>
  <c r="U1586" i="2"/>
  <c r="U1584" i="2"/>
  <c r="U1583" i="2"/>
  <c r="U1582" i="2"/>
  <c r="U1580" i="2"/>
  <c r="U1579" i="2"/>
  <c r="U1578" i="2"/>
  <c r="U1576" i="2"/>
  <c r="U1575" i="2"/>
  <c r="U1574" i="2"/>
  <c r="U1481" i="2"/>
  <c r="U1479" i="2"/>
  <c r="U1477" i="2"/>
  <c r="U1475" i="2"/>
  <c r="U1474" i="2"/>
  <c r="U1472" i="2"/>
  <c r="U1470" i="2"/>
  <c r="U1469" i="2"/>
  <c r="U1468" i="2"/>
  <c r="U1467" i="2"/>
  <c r="U1466" i="2"/>
  <c r="U1465" i="2"/>
  <c r="U1463" i="2"/>
  <c r="U1461" i="2"/>
  <c r="U1460" i="2"/>
  <c r="U1459" i="2"/>
  <c r="U1457" i="2"/>
  <c r="U1455" i="2"/>
  <c r="U1454" i="2"/>
  <c r="U1453" i="2"/>
  <c r="U1452" i="2"/>
  <c r="U1451" i="2"/>
  <c r="U1449" i="2"/>
  <c r="U1448" i="2"/>
  <c r="U1447" i="2"/>
  <c r="U1445" i="2"/>
  <c r="U1444" i="2"/>
  <c r="U1443" i="2"/>
  <c r="U1441" i="2"/>
  <c r="U1440" i="2"/>
  <c r="U1439" i="2"/>
  <c r="U1437" i="2"/>
  <c r="U1436" i="2"/>
  <c r="U1435" i="2"/>
  <c r="U1433" i="2"/>
  <c r="U1432" i="2"/>
  <c r="U1431" i="2"/>
  <c r="U1429" i="2"/>
  <c r="U1428" i="2"/>
  <c r="U1427" i="2"/>
  <c r="U1425" i="2"/>
  <c r="U1424" i="2"/>
  <c r="U1423" i="2"/>
  <c r="U1421" i="2"/>
  <c r="U1420" i="2"/>
  <c r="U1419" i="2"/>
  <c r="U1325" i="2"/>
  <c r="U1323" i="2"/>
  <c r="U1321" i="2"/>
  <c r="U1319" i="2"/>
  <c r="U1318" i="2"/>
  <c r="U1316" i="2"/>
  <c r="U1314" i="2"/>
  <c r="U1313" i="2"/>
  <c r="U1312" i="2"/>
  <c r="U1311" i="2"/>
  <c r="U1310" i="2"/>
  <c r="U1309" i="2"/>
  <c r="U1307" i="2"/>
  <c r="U1305" i="2"/>
  <c r="U1304" i="2"/>
  <c r="U1303" i="2"/>
  <c r="U1301" i="2"/>
  <c r="U1299" i="2"/>
  <c r="U1298" i="2"/>
  <c r="U1297" i="2"/>
  <c r="U1296" i="2"/>
  <c r="U1295" i="2"/>
  <c r="U1293" i="2"/>
  <c r="U1292" i="2"/>
  <c r="U1291" i="2"/>
  <c r="U1289" i="2"/>
  <c r="U1288" i="2"/>
  <c r="U1287" i="2"/>
  <c r="U1285" i="2"/>
  <c r="U1284" i="2"/>
  <c r="U1283" i="2"/>
  <c r="U1281" i="2"/>
  <c r="U1280" i="2"/>
  <c r="U1279" i="2"/>
  <c r="U1277" i="2"/>
  <c r="U1276" i="2"/>
  <c r="U1275" i="2"/>
  <c r="U1273" i="2"/>
  <c r="U1272" i="2"/>
  <c r="U1271" i="2"/>
  <c r="U1269" i="2"/>
  <c r="U1268" i="2"/>
  <c r="U1267" i="2"/>
  <c r="U1265" i="2"/>
  <c r="U1264" i="2"/>
  <c r="U1263" i="2"/>
  <c r="U1170" i="2"/>
  <c r="U1168" i="2"/>
  <c r="U1166" i="2"/>
  <c r="U1164" i="2"/>
  <c r="U1163" i="2"/>
  <c r="U1161" i="2"/>
  <c r="U1159" i="2"/>
  <c r="U1158" i="2"/>
  <c r="U1157" i="2"/>
  <c r="U1155" i="2"/>
  <c r="U1154" i="2"/>
  <c r="U1152" i="2"/>
  <c r="U1150" i="2"/>
  <c r="U1149" i="2"/>
  <c r="U1148" i="2"/>
  <c r="U1146" i="2"/>
  <c r="U1144" i="2"/>
  <c r="U1143" i="2"/>
  <c r="U1142" i="2"/>
  <c r="U1141" i="2"/>
  <c r="U1140" i="2"/>
  <c r="U1138" i="2"/>
  <c r="U1137" i="2"/>
  <c r="U1136" i="2"/>
  <c r="U1134" i="2"/>
  <c r="U1133" i="2"/>
  <c r="U1132" i="2"/>
  <c r="U1130" i="2"/>
  <c r="U1129" i="2"/>
  <c r="U1128" i="2"/>
  <c r="U1126" i="2"/>
  <c r="U1125" i="2"/>
  <c r="U1124" i="2"/>
  <c r="U1122" i="2"/>
  <c r="U1121" i="2"/>
  <c r="U1120" i="2"/>
  <c r="U1118" i="2"/>
  <c r="U1117" i="2"/>
  <c r="U1114" i="2"/>
  <c r="U1113" i="2"/>
  <c r="U1112" i="2"/>
  <c r="U1110" i="2"/>
  <c r="U1109" i="2"/>
  <c r="U1108" i="2"/>
  <c r="U1015" i="2"/>
  <c r="U1013" i="2"/>
  <c r="U1011" i="2"/>
  <c r="U1009" i="2"/>
  <c r="U1008" i="2"/>
  <c r="U1006" i="2"/>
  <c r="U1004" i="2"/>
  <c r="U1003" i="2"/>
  <c r="U1002" i="2"/>
  <c r="U1001" i="2"/>
  <c r="U1000" i="2"/>
  <c r="U999" i="2"/>
  <c r="U997" i="2"/>
  <c r="U995" i="2"/>
  <c r="U994" i="2"/>
  <c r="U993" i="2"/>
  <c r="U991" i="2"/>
  <c r="U989" i="2"/>
  <c r="U988" i="2"/>
  <c r="U987" i="2"/>
  <c r="U986" i="2"/>
  <c r="U985" i="2"/>
  <c r="U983" i="2"/>
  <c r="U982" i="2"/>
  <c r="U981" i="2"/>
  <c r="U979" i="2"/>
  <c r="U978" i="2"/>
  <c r="U977" i="2"/>
  <c r="U975" i="2"/>
  <c r="U974" i="2"/>
  <c r="U973" i="2"/>
  <c r="U971" i="2"/>
  <c r="U970" i="2"/>
  <c r="U969" i="2"/>
  <c r="U966" i="2"/>
  <c r="U965" i="2"/>
  <c r="U963" i="2"/>
  <c r="U962" i="2"/>
  <c r="U961" i="2"/>
  <c r="U959" i="2"/>
  <c r="U957" i="2"/>
  <c r="U955" i="2"/>
  <c r="U954" i="2"/>
  <c r="U953" i="2"/>
  <c r="U861" i="2"/>
  <c r="U859" i="2"/>
  <c r="U857" i="2"/>
  <c r="U855" i="2"/>
  <c r="U854" i="2"/>
  <c r="U852" i="2"/>
  <c r="U850" i="2"/>
  <c r="U849" i="2"/>
  <c r="U848" i="2"/>
  <c r="U847" i="2"/>
  <c r="U846" i="2"/>
  <c r="U845" i="2"/>
  <c r="U843" i="2"/>
  <c r="U841" i="2"/>
  <c r="U839" i="2"/>
  <c r="U837" i="2"/>
  <c r="U835" i="2"/>
  <c r="U834" i="2"/>
  <c r="U833" i="2"/>
  <c r="U832" i="2"/>
  <c r="U831" i="2"/>
  <c r="U829" i="2"/>
  <c r="U828" i="2"/>
  <c r="U827" i="2"/>
  <c r="U825" i="2"/>
  <c r="U824" i="2"/>
  <c r="U823" i="2"/>
  <c r="U821" i="2"/>
  <c r="U820" i="2"/>
  <c r="U819" i="2"/>
  <c r="U817" i="2"/>
  <c r="U816" i="2"/>
  <c r="U815" i="2"/>
  <c r="U813" i="2"/>
  <c r="U812" i="2"/>
  <c r="U811" i="2"/>
  <c r="U809" i="2"/>
  <c r="U808" i="2"/>
  <c r="U807" i="2"/>
  <c r="U805" i="2"/>
  <c r="U804" i="2"/>
  <c r="U801" i="2"/>
  <c r="U800" i="2"/>
  <c r="U799" i="2"/>
  <c r="U707" i="2"/>
  <c r="U705" i="2"/>
  <c r="U703" i="2"/>
  <c r="U701" i="2"/>
  <c r="U700" i="2"/>
  <c r="U698" i="2"/>
  <c r="U696" i="2"/>
  <c r="U695" i="2"/>
  <c r="U694" i="2"/>
  <c r="U693" i="2"/>
  <c r="U692" i="2"/>
  <c r="U691" i="2"/>
  <c r="U689" i="2"/>
  <c r="U687" i="2"/>
  <c r="U686" i="2"/>
  <c r="U685" i="2"/>
  <c r="U683" i="2"/>
  <c r="U681" i="2"/>
  <c r="U679" i="2"/>
  <c r="U678" i="2"/>
  <c r="U677" i="2"/>
  <c r="U674" i="2"/>
  <c r="U673" i="2"/>
  <c r="U671" i="2"/>
  <c r="U670" i="2"/>
  <c r="U667" i="2"/>
  <c r="U666" i="2"/>
  <c r="U665" i="2"/>
  <c r="U663" i="2"/>
  <c r="U662" i="2"/>
  <c r="U661" i="2"/>
  <c r="U659" i="2"/>
  <c r="U658" i="2"/>
  <c r="U657" i="2"/>
  <c r="U655" i="2"/>
  <c r="U654" i="2"/>
  <c r="U653" i="2"/>
  <c r="U651" i="2"/>
  <c r="U650" i="2"/>
  <c r="U649" i="2"/>
  <c r="U647" i="2"/>
  <c r="U646" i="2"/>
  <c r="U645" i="2"/>
  <c r="U552" i="2"/>
  <c r="U550" i="2"/>
  <c r="U548" i="2"/>
  <c r="U546" i="2"/>
  <c r="U545" i="2"/>
  <c r="U543" i="2"/>
  <c r="U541" i="2"/>
  <c r="U540" i="2"/>
  <c r="U539" i="2"/>
  <c r="U538" i="2"/>
  <c r="U536" i="2"/>
  <c r="U534" i="2"/>
  <c r="U532" i="2"/>
  <c r="U530" i="2"/>
  <c r="U528" i="2"/>
  <c r="U526" i="2"/>
  <c r="U525" i="2"/>
  <c r="U524" i="2"/>
  <c r="U523" i="2"/>
  <c r="U522" i="2"/>
  <c r="U520" i="2"/>
  <c r="U519" i="2"/>
  <c r="U518" i="2"/>
  <c r="U516" i="2"/>
  <c r="U515" i="2"/>
  <c r="U514" i="2"/>
  <c r="U512" i="2"/>
  <c r="U511" i="2"/>
  <c r="U510" i="2"/>
  <c r="U508" i="2"/>
  <c r="U507" i="2"/>
  <c r="U506" i="2"/>
  <c r="U504" i="2"/>
  <c r="U503" i="2"/>
  <c r="U502" i="2"/>
  <c r="U500" i="2"/>
  <c r="U499" i="2"/>
  <c r="U498" i="2"/>
  <c r="U496" i="2"/>
  <c r="U495" i="2"/>
  <c r="U494" i="2"/>
  <c r="U492" i="2"/>
  <c r="U491" i="2"/>
  <c r="U490" i="2"/>
  <c r="U395" i="2"/>
  <c r="U393" i="2"/>
  <c r="U391" i="2"/>
  <c r="U389" i="2"/>
  <c r="U388" i="2"/>
  <c r="U386" i="2"/>
  <c r="U384" i="2"/>
  <c r="U383" i="2"/>
  <c r="U382" i="2"/>
  <c r="U381" i="2"/>
  <c r="U380" i="2"/>
  <c r="U379" i="2"/>
  <c r="U377" i="2"/>
  <c r="U375" i="2"/>
  <c r="U374" i="2"/>
  <c r="U373" i="2"/>
  <c r="U371" i="2"/>
  <c r="U369" i="2"/>
  <c r="U368" i="2"/>
  <c r="U367" i="2"/>
  <c r="U366" i="2"/>
  <c r="U365" i="2"/>
  <c r="U363" i="2"/>
  <c r="U362" i="2"/>
  <c r="U361" i="2"/>
  <c r="U359" i="2"/>
  <c r="U358" i="2"/>
  <c r="U357" i="2"/>
  <c r="U355" i="2"/>
  <c r="U354" i="2"/>
  <c r="U353" i="2"/>
  <c r="U350" i="2"/>
  <c r="U349" i="2"/>
  <c r="U347" i="2"/>
  <c r="U346" i="2"/>
  <c r="U345" i="2"/>
  <c r="U343" i="2"/>
  <c r="U342" i="2"/>
  <c r="U341" i="2"/>
  <c r="U338" i="2"/>
  <c r="U337" i="2"/>
  <c r="U335" i="2"/>
  <c r="U334" i="2"/>
  <c r="U333" i="2"/>
  <c r="U239" i="2"/>
  <c r="U235" i="2"/>
  <c r="U233" i="2"/>
  <c r="U232" i="2"/>
  <c r="U230" i="2"/>
  <c r="U228" i="2"/>
  <c r="U227" i="2"/>
  <c r="U226" i="2"/>
  <c r="U225" i="2"/>
  <c r="U224" i="2"/>
  <c r="U223" i="2"/>
  <c r="U221" i="2"/>
  <c r="U219" i="2"/>
  <c r="U218" i="2"/>
  <c r="U217" i="2"/>
  <c r="U215" i="2"/>
  <c r="U213" i="2"/>
  <c r="U212" i="2"/>
  <c r="U211" i="2"/>
  <c r="U210" i="2"/>
  <c r="U209" i="2"/>
  <c r="U207" i="2"/>
  <c r="U206" i="2"/>
  <c r="U203" i="2"/>
  <c r="U202" i="2"/>
  <c r="U201" i="2"/>
  <c r="U198" i="2"/>
  <c r="U197" i="2"/>
  <c r="U195" i="2"/>
  <c r="U193" i="2"/>
  <c r="U191" i="2"/>
  <c r="U190" i="2"/>
  <c r="U189" i="2"/>
  <c r="U187" i="2"/>
  <c r="U186" i="2"/>
  <c r="U185" i="2"/>
  <c r="U183" i="2"/>
  <c r="U182" i="2"/>
  <c r="U181" i="2"/>
  <c r="U179" i="2"/>
  <c r="U178" i="2"/>
  <c r="U177" i="2"/>
  <c r="U85" i="2"/>
  <c r="U83" i="2"/>
  <c r="U81" i="2"/>
  <c r="U78" i="2"/>
  <c r="U76" i="2"/>
  <c r="U74" i="2"/>
  <c r="U73" i="2"/>
  <c r="U72" i="2"/>
  <c r="U71" i="2"/>
  <c r="U70" i="2"/>
  <c r="U69" i="2"/>
  <c r="U65" i="2"/>
  <c r="U64" i="2"/>
  <c r="U63" i="2"/>
  <c r="U61" i="2"/>
  <c r="U59" i="2"/>
  <c r="U58" i="2"/>
  <c r="U57" i="2"/>
  <c r="U56" i="2"/>
  <c r="U55" i="2"/>
  <c r="U53" i="2"/>
  <c r="U52" i="2"/>
  <c r="U49" i="2"/>
  <c r="U48" i="2"/>
  <c r="U45" i="2"/>
  <c r="U44" i="2"/>
  <c r="U43" i="2"/>
  <c r="U41" i="2"/>
  <c r="U40" i="2"/>
  <c r="U39" i="2"/>
  <c r="U37" i="2"/>
  <c r="U36" i="2"/>
  <c r="U33" i="2"/>
  <c r="U32" i="2"/>
  <c r="U31" i="2"/>
  <c r="U29" i="2"/>
  <c r="U28" i="2"/>
  <c r="U27" i="2"/>
  <c r="U25" i="2"/>
  <c r="T1828" i="2"/>
  <c r="N1828" i="2"/>
  <c r="J1828" i="2"/>
  <c r="H1828" i="2"/>
  <c r="F1828" i="2"/>
  <c r="D1828" i="2"/>
  <c r="R1827" i="2"/>
  <c r="L1827" i="2"/>
  <c r="J1827" i="2"/>
  <c r="R1826" i="2"/>
  <c r="R1828" i="2" s="1"/>
  <c r="L1826" i="2"/>
  <c r="L1828" i="2" s="1"/>
  <c r="J1826" i="2"/>
  <c r="T1673" i="2"/>
  <c r="N1673" i="2"/>
  <c r="H1673" i="2"/>
  <c r="F1673" i="2"/>
  <c r="D1673" i="2"/>
  <c r="R1672" i="2"/>
  <c r="L1672" i="2"/>
  <c r="J1672" i="2"/>
  <c r="R1671" i="2"/>
  <c r="R1673" i="2" s="1"/>
  <c r="L1671" i="2"/>
  <c r="L1673" i="2" s="1"/>
  <c r="J1671" i="2"/>
  <c r="J1673" i="2" s="1"/>
  <c r="T1518" i="2"/>
  <c r="N1518" i="2"/>
  <c r="H1518" i="2"/>
  <c r="F1518" i="2"/>
  <c r="D1518" i="2"/>
  <c r="R1517" i="2"/>
  <c r="L1517" i="2"/>
  <c r="J1517" i="2"/>
  <c r="R1516" i="2"/>
  <c r="R1518" i="2" s="1"/>
  <c r="L1516" i="2"/>
  <c r="L1518" i="2" s="1"/>
  <c r="J1516" i="2"/>
  <c r="J1518" i="2" s="1"/>
  <c r="T1362" i="2"/>
  <c r="N1362" i="2"/>
  <c r="H1362" i="2"/>
  <c r="F1362" i="2"/>
  <c r="D1362" i="2"/>
  <c r="R1361" i="2"/>
  <c r="L1361" i="2"/>
  <c r="J1361" i="2"/>
  <c r="R1360" i="2"/>
  <c r="R1362" i="2" s="1"/>
  <c r="L1360" i="2"/>
  <c r="L1362" i="2" s="1"/>
  <c r="J1360" i="2"/>
  <c r="J1362" i="2" s="1"/>
  <c r="T1207" i="2"/>
  <c r="N1207" i="2"/>
  <c r="H1207" i="2"/>
  <c r="F1207" i="2"/>
  <c r="D1207" i="2"/>
  <c r="R1206" i="2"/>
  <c r="L1206" i="2"/>
  <c r="J1206" i="2"/>
  <c r="R1205" i="2"/>
  <c r="R1207" i="2" s="1"/>
  <c r="L1205" i="2"/>
  <c r="L1207" i="2" s="1"/>
  <c r="J1205" i="2"/>
  <c r="J1207" i="2" s="1"/>
  <c r="T1052" i="2"/>
  <c r="N1052" i="2"/>
  <c r="J1052" i="2"/>
  <c r="H1052" i="2"/>
  <c r="F1052" i="2"/>
  <c r="D1052" i="2"/>
  <c r="R1051" i="2"/>
  <c r="L1051" i="2"/>
  <c r="J1051" i="2"/>
  <c r="R1050" i="2"/>
  <c r="R1052" i="2" s="1"/>
  <c r="L1050" i="2"/>
  <c r="L1052" i="2" s="1"/>
  <c r="J1050" i="2"/>
  <c r="T898" i="2"/>
  <c r="N898" i="2"/>
  <c r="H898" i="2"/>
  <c r="F898" i="2"/>
  <c r="D898" i="2"/>
  <c r="R897" i="2"/>
  <c r="L897" i="2"/>
  <c r="J897" i="2"/>
  <c r="R896" i="2"/>
  <c r="R898" i="2" s="1"/>
  <c r="L896" i="2"/>
  <c r="L898" i="2" s="1"/>
  <c r="J896" i="2"/>
  <c r="J898" i="2" s="1"/>
  <c r="T744" i="2"/>
  <c r="N744" i="2"/>
  <c r="H744" i="2"/>
  <c r="F744" i="2"/>
  <c r="D744" i="2"/>
  <c r="R743" i="2"/>
  <c r="L743" i="2"/>
  <c r="J743" i="2"/>
  <c r="R742" i="2"/>
  <c r="R744" i="2" s="1"/>
  <c r="L742" i="2"/>
  <c r="L744" i="2" s="1"/>
  <c r="J742" i="2"/>
  <c r="J744" i="2" s="1"/>
  <c r="T589" i="2"/>
  <c r="N589" i="2"/>
  <c r="J589" i="2"/>
  <c r="H589" i="2"/>
  <c r="F589" i="2"/>
  <c r="D589" i="2"/>
  <c r="R588" i="2"/>
  <c r="L588" i="2"/>
  <c r="J588" i="2"/>
  <c r="R587" i="2"/>
  <c r="R589" i="2" s="1"/>
  <c r="L587" i="2"/>
  <c r="L589" i="2" s="1"/>
  <c r="J587" i="2"/>
  <c r="T432" i="2"/>
  <c r="N432" i="2"/>
  <c r="H432" i="2"/>
  <c r="F432" i="2"/>
  <c r="D432" i="2"/>
  <c r="R431" i="2"/>
  <c r="L431" i="2"/>
  <c r="J431" i="2"/>
  <c r="R430" i="2"/>
  <c r="R432" i="2" s="1"/>
  <c r="L430" i="2"/>
  <c r="L432" i="2" s="1"/>
  <c r="J430" i="2"/>
  <c r="J432" i="2" s="1"/>
  <c r="T276" i="2"/>
  <c r="N276" i="2"/>
  <c r="H276" i="2"/>
  <c r="F276" i="2"/>
  <c r="D276" i="2"/>
  <c r="R275" i="2"/>
  <c r="L275" i="2"/>
  <c r="J275" i="2"/>
  <c r="R274" i="2"/>
  <c r="R276" i="2" s="1"/>
  <c r="L274" i="2"/>
  <c r="L276" i="2" s="1"/>
  <c r="J274" i="2"/>
  <c r="J276" i="2" s="1"/>
  <c r="R121" i="2"/>
  <c r="R120" i="2"/>
  <c r="L121" i="2"/>
  <c r="L120" i="2"/>
  <c r="J121" i="2"/>
  <c r="J120" i="2"/>
  <c r="P591" i="4" l="1"/>
  <c r="P436" i="4"/>
  <c r="P279" i="4"/>
  <c r="P590" i="4"/>
  <c r="T592" i="4" l="1"/>
  <c r="R592" i="4"/>
  <c r="N592" i="4"/>
  <c r="L592" i="4"/>
  <c r="J592" i="4"/>
  <c r="H592" i="4"/>
  <c r="F592" i="4"/>
  <c r="D592" i="4"/>
  <c r="P592" i="4"/>
  <c r="L585" i="4"/>
  <c r="I585" i="4"/>
  <c r="G585" i="4"/>
  <c r="U583" i="4"/>
  <c r="U582" i="4"/>
  <c r="U581" i="4"/>
  <c r="U580" i="4"/>
  <c r="U579" i="4"/>
  <c r="U578" i="4"/>
  <c r="L575" i="4"/>
  <c r="I575" i="4"/>
  <c r="G575" i="4"/>
  <c r="U573" i="4"/>
  <c r="U572" i="4"/>
  <c r="O575" i="4"/>
  <c r="U571" i="4"/>
  <c r="U570" i="4"/>
  <c r="U569" i="4"/>
  <c r="U568" i="4"/>
  <c r="U567" i="4"/>
  <c r="U566" i="4"/>
  <c r="U565" i="4"/>
  <c r="U564" i="4"/>
  <c r="U563" i="4"/>
  <c r="O585" i="4" l="1"/>
  <c r="I586" i="4"/>
  <c r="L586" i="4"/>
  <c r="O586" i="4"/>
  <c r="R575" i="4"/>
  <c r="U575" i="4" s="1"/>
  <c r="R585" i="4"/>
  <c r="R586" i="4" l="1"/>
  <c r="U585" i="4"/>
  <c r="L1821" i="2" l="1"/>
  <c r="I1821" i="2"/>
  <c r="G1821" i="2"/>
  <c r="U1819" i="2"/>
  <c r="U1818" i="2"/>
  <c r="U1817" i="2"/>
  <c r="U1816" i="2"/>
  <c r="U1815" i="2"/>
  <c r="L1811" i="2"/>
  <c r="L1822" i="2" s="1"/>
  <c r="I1811" i="2"/>
  <c r="G1811" i="2"/>
  <c r="U1809" i="2"/>
  <c r="U1808" i="2"/>
  <c r="U1807" i="2"/>
  <c r="U1806" i="2"/>
  <c r="U1805" i="2"/>
  <c r="U1804" i="2"/>
  <c r="U1803" i="2"/>
  <c r="U1802" i="2"/>
  <c r="U1801" i="2"/>
  <c r="U1800" i="2"/>
  <c r="U1799" i="2"/>
  <c r="O1811" i="2"/>
  <c r="O1821" i="2" l="1"/>
  <c r="O1822" i="2" s="1"/>
  <c r="R1811" i="2"/>
  <c r="P1826" i="2" s="1"/>
  <c r="R1821" i="2"/>
  <c r="P1827" i="2" s="1"/>
  <c r="U1811" i="2"/>
  <c r="I1822" i="2"/>
  <c r="U1821" i="2"/>
  <c r="U1814" i="2"/>
  <c r="P1828" i="2" l="1"/>
  <c r="R1822" i="2"/>
  <c r="L1666" i="2"/>
  <c r="I1666" i="2"/>
  <c r="G1666" i="2"/>
  <c r="U1664" i="2"/>
  <c r="U1663" i="2"/>
  <c r="U1662" i="2"/>
  <c r="U1661" i="2"/>
  <c r="U1660" i="2"/>
  <c r="L1656" i="2"/>
  <c r="L1667" i="2" s="1"/>
  <c r="I1656" i="2"/>
  <c r="G1656" i="2"/>
  <c r="U1654" i="2"/>
  <c r="U1653" i="2"/>
  <c r="U1652" i="2"/>
  <c r="R1656" i="2"/>
  <c r="O1656" i="2"/>
  <c r="U1650" i="2"/>
  <c r="U1649" i="2"/>
  <c r="U1648" i="2"/>
  <c r="U1647" i="2"/>
  <c r="U1646" i="2"/>
  <c r="U1645" i="2"/>
  <c r="U1644" i="2"/>
  <c r="U1656" i="2" l="1"/>
  <c r="P1671" i="2"/>
  <c r="U1651" i="2"/>
  <c r="R1666" i="2"/>
  <c r="O1666" i="2"/>
  <c r="O1667" i="2" s="1"/>
  <c r="I1667" i="2"/>
  <c r="U1659" i="2"/>
  <c r="U410" i="4"/>
  <c r="R1667" i="2" l="1"/>
  <c r="P1672" i="2"/>
  <c r="P1673" i="2"/>
  <c r="U1666" i="2"/>
  <c r="U1491" i="2"/>
  <c r="U1335" i="2"/>
  <c r="U1180" i="2" l="1"/>
  <c r="U1025" i="2"/>
  <c r="P278" i="4" l="1"/>
  <c r="P125" i="4"/>
  <c r="P124" i="4"/>
  <c r="U253" i="4"/>
  <c r="U871" i="2"/>
  <c r="U717" i="2"/>
  <c r="U562" i="2"/>
  <c r="U405" i="2"/>
  <c r="U249" i="2"/>
  <c r="U95" i="2"/>
  <c r="U101" i="4" l="1"/>
  <c r="U99" i="4"/>
  <c r="L1511" i="2" l="1"/>
  <c r="I1511" i="2"/>
  <c r="G1511" i="2"/>
  <c r="U1509" i="2"/>
  <c r="U1508" i="2"/>
  <c r="U1507" i="2"/>
  <c r="U1506" i="2"/>
  <c r="U1505" i="2"/>
  <c r="U1504" i="2"/>
  <c r="O1511" i="2"/>
  <c r="L1501" i="2"/>
  <c r="I1501" i="2"/>
  <c r="I1512" i="2" s="1"/>
  <c r="G1501" i="2"/>
  <c r="U1499" i="2"/>
  <c r="U1498" i="2"/>
  <c r="U1497" i="2"/>
  <c r="O1501" i="2"/>
  <c r="U1496" i="2"/>
  <c r="U1495" i="2"/>
  <c r="U1494" i="2"/>
  <c r="U1493" i="2"/>
  <c r="U1492" i="2"/>
  <c r="U1490" i="2"/>
  <c r="U1489" i="2"/>
  <c r="L1512" i="2" l="1"/>
  <c r="O1512" i="2"/>
  <c r="R1501" i="2"/>
  <c r="R1511" i="2"/>
  <c r="P1517" i="2" s="1"/>
  <c r="T437" i="4"/>
  <c r="R437" i="4"/>
  <c r="N437" i="4"/>
  <c r="L437" i="4"/>
  <c r="J437" i="4"/>
  <c r="H437" i="4"/>
  <c r="F437" i="4"/>
  <c r="D437" i="4"/>
  <c r="P435" i="4"/>
  <c r="P437" i="4" s="1"/>
  <c r="L430" i="4"/>
  <c r="I430" i="4"/>
  <c r="G430" i="4"/>
  <c r="U428" i="4"/>
  <c r="U427" i="4"/>
  <c r="U426" i="4"/>
  <c r="U425" i="4"/>
  <c r="U424" i="4"/>
  <c r="L420" i="4"/>
  <c r="I420" i="4"/>
  <c r="G420" i="4"/>
  <c r="U418" i="4"/>
  <c r="U417" i="4"/>
  <c r="U416" i="4"/>
  <c r="U415" i="4"/>
  <c r="U414" i="4"/>
  <c r="U413" i="4"/>
  <c r="U412" i="4"/>
  <c r="U411" i="4"/>
  <c r="U409" i="4"/>
  <c r="U1501" i="2" l="1"/>
  <c r="P1516" i="2"/>
  <c r="P1518" i="2" s="1"/>
  <c r="O430" i="4"/>
  <c r="R420" i="4"/>
  <c r="U420" i="4" s="1"/>
  <c r="U408" i="4"/>
  <c r="R430" i="4"/>
  <c r="O420" i="4"/>
  <c r="L431" i="4"/>
  <c r="I431" i="4"/>
  <c r="R1512" i="2"/>
  <c r="U1511" i="2"/>
  <c r="O431" i="4"/>
  <c r="U423" i="4"/>
  <c r="R431" i="4" l="1"/>
  <c r="U430" i="4"/>
  <c r="L1355" i="2" l="1"/>
  <c r="I1355" i="2"/>
  <c r="G1355" i="2"/>
  <c r="U1353" i="2"/>
  <c r="U1352" i="2"/>
  <c r="U1351" i="2"/>
  <c r="O1355" i="2"/>
  <c r="U1350" i="2"/>
  <c r="U1349" i="2"/>
  <c r="R1355" i="2"/>
  <c r="P1361" i="2" s="1"/>
  <c r="L1345" i="2"/>
  <c r="I1345" i="2"/>
  <c r="G1345" i="2"/>
  <c r="U1343" i="2"/>
  <c r="U1342" i="2"/>
  <c r="U1341" i="2"/>
  <c r="U1340" i="2"/>
  <c r="U1339" i="2"/>
  <c r="U1338" i="2"/>
  <c r="U1337" i="2"/>
  <c r="U1336" i="2"/>
  <c r="U1334" i="2"/>
  <c r="U1333" i="2"/>
  <c r="O1345" i="2"/>
  <c r="L1356" i="2" l="1"/>
  <c r="R1345" i="2"/>
  <c r="I1356" i="2"/>
  <c r="O1356" i="2"/>
  <c r="U1355" i="2"/>
  <c r="U1348" i="2"/>
  <c r="U1345" i="2" l="1"/>
  <c r="P1360" i="2"/>
  <c r="P1362" i="2" s="1"/>
  <c r="R1356" i="2"/>
  <c r="U1178" i="2"/>
  <c r="L1200" i="2" l="1"/>
  <c r="I1200" i="2"/>
  <c r="G1200" i="2"/>
  <c r="U1198" i="2"/>
  <c r="U1197" i="2"/>
  <c r="U1196" i="2"/>
  <c r="U1195" i="2"/>
  <c r="U1194" i="2"/>
  <c r="L1190" i="2"/>
  <c r="I1190" i="2"/>
  <c r="G1190" i="2"/>
  <c r="U1188" i="2"/>
  <c r="U1187" i="2"/>
  <c r="U1186" i="2"/>
  <c r="U1185" i="2"/>
  <c r="U1184" i="2"/>
  <c r="U1183" i="2"/>
  <c r="U1182" i="2"/>
  <c r="U1181" i="2"/>
  <c r="U1179" i="2"/>
  <c r="L1201" i="2" l="1"/>
  <c r="R1190" i="2"/>
  <c r="P1205" i="2" s="1"/>
  <c r="O1190" i="2"/>
  <c r="R1200" i="2"/>
  <c r="O1200" i="2"/>
  <c r="I1201" i="2"/>
  <c r="U1193" i="2"/>
  <c r="U1200" i="2" l="1"/>
  <c r="P1206" i="2"/>
  <c r="P1207" i="2" s="1"/>
  <c r="R1201" i="2"/>
  <c r="U1190" i="2"/>
  <c r="O1201" i="2"/>
  <c r="L1045" i="2"/>
  <c r="I1045" i="2"/>
  <c r="G1045" i="2"/>
  <c r="U1043" i="2"/>
  <c r="U1042" i="2"/>
  <c r="U1041" i="2"/>
  <c r="U1040" i="2"/>
  <c r="U1039" i="2"/>
  <c r="L1035" i="2"/>
  <c r="I1035" i="2"/>
  <c r="G1035" i="2"/>
  <c r="U1033" i="2"/>
  <c r="U1032" i="2"/>
  <c r="U1031" i="2"/>
  <c r="U1030" i="2"/>
  <c r="U1029" i="2"/>
  <c r="U1028" i="2"/>
  <c r="U1027" i="2"/>
  <c r="U1026" i="2"/>
  <c r="U1024" i="2"/>
  <c r="U1023" i="2"/>
  <c r="L1046" i="2" l="1"/>
  <c r="O1035" i="2"/>
  <c r="R1045" i="2"/>
  <c r="O1045" i="2"/>
  <c r="R1035" i="2"/>
  <c r="I1046" i="2"/>
  <c r="U1038" i="2"/>
  <c r="T280" i="4"/>
  <c r="R280" i="4"/>
  <c r="N280" i="4"/>
  <c r="L280" i="4"/>
  <c r="J280" i="4"/>
  <c r="H280" i="4"/>
  <c r="F280" i="4"/>
  <c r="D280" i="4"/>
  <c r="P280" i="4"/>
  <c r="L273" i="4"/>
  <c r="I273" i="4"/>
  <c r="G273" i="4"/>
  <c r="U271" i="4"/>
  <c r="U270" i="4"/>
  <c r="U269" i="4"/>
  <c r="U268" i="4"/>
  <c r="U267" i="4"/>
  <c r="L263" i="4"/>
  <c r="I263" i="4"/>
  <c r="G263" i="4"/>
  <c r="U261" i="4"/>
  <c r="U260" i="4"/>
  <c r="U259" i="4"/>
  <c r="U258" i="4"/>
  <c r="U257" i="4"/>
  <c r="U256" i="4"/>
  <c r="U255" i="4"/>
  <c r="U254" i="4"/>
  <c r="U252" i="4"/>
  <c r="U1045" i="2" l="1"/>
  <c r="P1051" i="2"/>
  <c r="U1035" i="2"/>
  <c r="P1050" i="2"/>
  <c r="P1052" i="2" s="1"/>
  <c r="O1046" i="2"/>
  <c r="L274" i="4"/>
  <c r="R1046" i="2"/>
  <c r="R263" i="4"/>
  <c r="U263" i="4" s="1"/>
  <c r="R273" i="4"/>
  <c r="U273" i="4" s="1"/>
  <c r="O273" i="4"/>
  <c r="O263" i="4"/>
  <c r="U251" i="4"/>
  <c r="I274" i="4"/>
  <c r="U266" i="4"/>
  <c r="R274" i="4" l="1"/>
  <c r="O274" i="4"/>
  <c r="L891" i="2" l="1"/>
  <c r="I891" i="2"/>
  <c r="G891" i="2"/>
  <c r="U889" i="2"/>
  <c r="U888" i="2"/>
  <c r="U887" i="2"/>
  <c r="U886" i="2"/>
  <c r="U885" i="2"/>
  <c r="L881" i="2"/>
  <c r="I881" i="2"/>
  <c r="G881" i="2"/>
  <c r="U879" i="2"/>
  <c r="U878" i="2"/>
  <c r="U877" i="2"/>
  <c r="U876" i="2"/>
  <c r="U875" i="2"/>
  <c r="U874" i="2"/>
  <c r="U873" i="2"/>
  <c r="U872" i="2"/>
  <c r="U870" i="2"/>
  <c r="R881" i="2" l="1"/>
  <c r="P896" i="2" s="1"/>
  <c r="O881" i="2"/>
  <c r="I892" i="2"/>
  <c r="L892" i="2"/>
  <c r="R891" i="2"/>
  <c r="P897" i="2" s="1"/>
  <c r="O891" i="2"/>
  <c r="O892" i="2" s="1"/>
  <c r="U869" i="2"/>
  <c r="U884" i="2"/>
  <c r="P898" i="2" l="1"/>
  <c r="U881" i="2"/>
  <c r="U891" i="2"/>
  <c r="R892" i="2"/>
  <c r="U716" i="2" l="1"/>
  <c r="L737" i="2"/>
  <c r="I737" i="2"/>
  <c r="G737" i="2"/>
  <c r="R737" i="2"/>
  <c r="U734" i="2"/>
  <c r="U733" i="2"/>
  <c r="O737" i="2"/>
  <c r="U731" i="2"/>
  <c r="U730" i="2"/>
  <c r="L727" i="2"/>
  <c r="I727" i="2"/>
  <c r="G727" i="2"/>
  <c r="U725" i="2"/>
  <c r="U724" i="2"/>
  <c r="U723" i="2"/>
  <c r="U722" i="2"/>
  <c r="U721" i="2"/>
  <c r="U720" i="2"/>
  <c r="U719" i="2"/>
  <c r="U718" i="2"/>
  <c r="U737" i="2" l="1"/>
  <c r="P743" i="2"/>
  <c r="U735" i="2"/>
  <c r="R727" i="2"/>
  <c r="O727" i="2"/>
  <c r="U715" i="2"/>
  <c r="U732" i="2"/>
  <c r="T126" i="4"/>
  <c r="R126" i="4"/>
  <c r="N126" i="4"/>
  <c r="L126" i="4"/>
  <c r="J126" i="4"/>
  <c r="H126" i="4"/>
  <c r="F126" i="4"/>
  <c r="D126" i="4"/>
  <c r="P126" i="4"/>
  <c r="L119" i="4"/>
  <c r="I119" i="4"/>
  <c r="G119" i="4"/>
  <c r="U117" i="4"/>
  <c r="U116" i="4"/>
  <c r="U115" i="4"/>
  <c r="U114" i="4"/>
  <c r="U113" i="4"/>
  <c r="U112" i="4"/>
  <c r="L109" i="4"/>
  <c r="I109" i="4"/>
  <c r="G109" i="4"/>
  <c r="U107" i="4"/>
  <c r="U106" i="4"/>
  <c r="U105" i="4"/>
  <c r="U104" i="4"/>
  <c r="U103" i="4"/>
  <c r="U102" i="4"/>
  <c r="U100" i="4"/>
  <c r="U98" i="4"/>
  <c r="U97" i="4"/>
  <c r="U567" i="2"/>
  <c r="U580" i="2"/>
  <c r="U579" i="2"/>
  <c r="U578" i="2"/>
  <c r="U563" i="2"/>
  <c r="U561" i="2"/>
  <c r="U560" i="2"/>
  <c r="L582" i="2"/>
  <c r="I582" i="2"/>
  <c r="G582" i="2"/>
  <c r="U577" i="2"/>
  <c r="U576" i="2"/>
  <c r="U575" i="2"/>
  <c r="L572" i="2"/>
  <c r="I572" i="2"/>
  <c r="G572" i="2"/>
  <c r="U570" i="2"/>
  <c r="U569" i="2"/>
  <c r="U568" i="2"/>
  <c r="U566" i="2"/>
  <c r="U565" i="2"/>
  <c r="U564" i="2"/>
  <c r="U423" i="2"/>
  <c r="U422" i="2"/>
  <c r="U421" i="2"/>
  <c r="U406" i="2"/>
  <c r="U404" i="2"/>
  <c r="U420" i="2"/>
  <c r="L425" i="2"/>
  <c r="I425" i="2"/>
  <c r="G425" i="2"/>
  <c r="U419" i="2"/>
  <c r="U418" i="2"/>
  <c r="L415" i="2"/>
  <c r="I415" i="2"/>
  <c r="G415" i="2"/>
  <c r="U413" i="2"/>
  <c r="U412" i="2"/>
  <c r="U411" i="2"/>
  <c r="U410" i="2"/>
  <c r="U409" i="2"/>
  <c r="U408" i="2"/>
  <c r="U407" i="2"/>
  <c r="U403" i="2"/>
  <c r="U252" i="2"/>
  <c r="U267" i="2"/>
  <c r="U254" i="2"/>
  <c r="U250" i="2"/>
  <c r="U248" i="2"/>
  <c r="O269" i="2"/>
  <c r="L269" i="2"/>
  <c r="I269" i="2"/>
  <c r="G269" i="2"/>
  <c r="U266" i="2"/>
  <c r="U265" i="2"/>
  <c r="U264" i="2"/>
  <c r="U263" i="2"/>
  <c r="U262" i="2"/>
  <c r="L259" i="2"/>
  <c r="I259" i="2"/>
  <c r="G259" i="2"/>
  <c r="U257" i="2"/>
  <c r="U256" i="2"/>
  <c r="U255" i="2"/>
  <c r="U253" i="2"/>
  <c r="U251" i="2"/>
  <c r="T122" i="2"/>
  <c r="R122" i="2"/>
  <c r="N122" i="2"/>
  <c r="L122" i="2"/>
  <c r="J122" i="2"/>
  <c r="H122" i="2"/>
  <c r="F122" i="2"/>
  <c r="D122" i="2"/>
  <c r="U113" i="2"/>
  <c r="U112" i="2"/>
  <c r="U111" i="2"/>
  <c r="U110" i="2"/>
  <c r="U109" i="2"/>
  <c r="U108" i="2"/>
  <c r="R115" i="2"/>
  <c r="P121" i="2" s="1"/>
  <c r="P122" i="2" s="1"/>
  <c r="O115" i="2"/>
  <c r="L115" i="2"/>
  <c r="I115" i="2"/>
  <c r="R105" i="2"/>
  <c r="P120" i="2" s="1"/>
  <c r="O105" i="2"/>
  <c r="L105" i="2"/>
  <c r="I105" i="2"/>
  <c r="G115" i="2"/>
  <c r="G105" i="2"/>
  <c r="U103" i="2"/>
  <c r="U102" i="2"/>
  <c r="U727" i="2" l="1"/>
  <c r="P742" i="2"/>
  <c r="P744" i="2" s="1"/>
  <c r="R269" i="2"/>
  <c r="O572" i="2"/>
  <c r="U105" i="2"/>
  <c r="O582" i="2"/>
  <c r="O415" i="2"/>
  <c r="R259" i="2"/>
  <c r="O109" i="4"/>
  <c r="O119" i="4"/>
  <c r="R109" i="4"/>
  <c r="U109" i="4" s="1"/>
  <c r="R119" i="4"/>
  <c r="U119" i="4" s="1"/>
  <c r="O425" i="2"/>
  <c r="U115" i="2"/>
  <c r="O259" i="2"/>
  <c r="R572" i="2"/>
  <c r="R582" i="2"/>
  <c r="R415" i="2"/>
  <c r="R425" i="2"/>
  <c r="U247" i="2"/>
  <c r="U582" i="2" l="1"/>
  <c r="P588" i="2"/>
  <c r="U572" i="2"/>
  <c r="P587" i="2"/>
  <c r="P589" i="2" s="1"/>
  <c r="U425" i="2"/>
  <c r="P431" i="2"/>
  <c r="U415" i="2"/>
  <c r="P430" i="2"/>
  <c r="P432" i="2" s="1"/>
  <c r="U269" i="2"/>
  <c r="P275" i="2"/>
  <c r="U259" i="2"/>
  <c r="P274" i="2"/>
  <c r="P276" i="2" s="1"/>
  <c r="U99" i="2"/>
  <c r="U98" i="2"/>
  <c r="U101" i="2"/>
  <c r="U97" i="2"/>
  <c r="U100" i="2"/>
  <c r="U96" i="2"/>
  <c r="U94" i="2" l="1"/>
  <c r="U93" i="2"/>
  <c r="U23" i="2" l="1"/>
</calcChain>
</file>

<file path=xl/sharedStrings.xml><?xml version="1.0" encoding="utf-8"?>
<sst xmlns="http://schemas.openxmlformats.org/spreadsheetml/2006/main" count="3681" uniqueCount="155">
  <si>
    <t xml:space="preserve"> </t>
  </si>
  <si>
    <t>COMPONENTE/CONCEPTO DE APOYO</t>
  </si>
  <si>
    <t>UNIDAD RESPONSABLE</t>
  </si>
  <si>
    <t>ENTIDAD FEDERATIVA</t>
  </si>
  <si>
    <t>ORGANISMO AUXILIAR / INSTANCIA EJECUTORA</t>
  </si>
  <si>
    <t>PRES. ASIGNADO A LA INSTANCIA EJECUTORA</t>
  </si>
  <si>
    <t>FEDERAL</t>
  </si>
  <si>
    <t>ESTATAL</t>
  </si>
  <si>
    <t>PRODUCTORES</t>
  </si>
  <si>
    <t>PRESUPUESTO LIBERADO POR  FOFAE</t>
  </si>
  <si>
    <t>PERIODO DE INFORME</t>
  </si>
  <si>
    <t>PROYECTO</t>
  </si>
  <si>
    <t>Acción/Actividad</t>
  </si>
  <si>
    <t>Unidad de medida</t>
  </si>
  <si>
    <t>Avance Físico</t>
  </si>
  <si>
    <t>Programado Anual</t>
  </si>
  <si>
    <t>En el Mes</t>
  </si>
  <si>
    <t>Acumulado al Mes</t>
  </si>
  <si>
    <t>Programado</t>
  </si>
  <si>
    <t>Realizado</t>
  </si>
  <si>
    <t>% de avance Anual</t>
  </si>
  <si>
    <t>TOTAL</t>
  </si>
  <si>
    <t>Bien o Servicio</t>
  </si>
  <si>
    <t>Avance Fínanciero</t>
  </si>
  <si>
    <t>Programado
Anual</t>
  </si>
  <si>
    <t>Ejercido</t>
  </si>
  <si>
    <t>Federal</t>
  </si>
  <si>
    <t>Estatal</t>
  </si>
  <si>
    <t>Productores</t>
  </si>
  <si>
    <t>Gastos Técnicos del Proyecto</t>
  </si>
  <si>
    <t>Gastos Operativos Fijos</t>
  </si>
  <si>
    <t>RESUMEN FINANCIERO</t>
  </si>
  <si>
    <t>Ejercido en el mes</t>
  </si>
  <si>
    <t>Sub Total Técnicos del Proyecto</t>
  </si>
  <si>
    <t>Sub Total Gastos Operativos Fijos</t>
  </si>
  <si>
    <t>Observaciones/Aclaraciones</t>
  </si>
  <si>
    <t>REVISÓ</t>
  </si>
  <si>
    <t>AUTORIZACIÓN</t>
  </si>
  <si>
    <t>ELABORÓ</t>
  </si>
  <si>
    <t>Nombre y Firma (Gerente)</t>
  </si>
  <si>
    <t>Nombre y Firma (Presidente)</t>
  </si>
  <si>
    <t>Acción 1</t>
  </si>
  <si>
    <t>Actividad 1</t>
  </si>
  <si>
    <t>Actividad 2</t>
  </si>
  <si>
    <t>Acción 2</t>
  </si>
  <si>
    <t>Acción 3</t>
  </si>
  <si>
    <t>Nombre y Firma (Coordinador del Proyecto)</t>
  </si>
  <si>
    <t>Informe Trimestral de Avances Fisíco Financiero</t>
  </si>
  <si>
    <t>Por el SENASICA</t>
  </si>
  <si>
    <t>Nombre y Firma</t>
  </si>
  <si>
    <t>VALIDÓ</t>
  </si>
  <si>
    <t>Por el Gobierno del Estado</t>
  </si>
  <si>
    <t xml:space="preserve">Nombre y Firma </t>
  </si>
  <si>
    <t>Por la Delegación de la SADER del Estado</t>
  </si>
  <si>
    <t>COAHUILA DE ZARAGOZA</t>
  </si>
  <si>
    <t>COMITE ESTATAL DE SANIDAD VEGETAL DE COAHUILA A.C.</t>
  </si>
  <si>
    <t>ENERO 2019</t>
  </si>
  <si>
    <t xml:space="preserve">VEF Palomilla Marrón de la Manzana </t>
  </si>
  <si>
    <t>Rutas Establecidas</t>
  </si>
  <si>
    <t>Trampas instaladas</t>
  </si>
  <si>
    <t>Revisiones programadas</t>
  </si>
  <si>
    <t>Número</t>
  </si>
  <si>
    <t>Rutas  de trampeo</t>
  </si>
  <si>
    <t xml:space="preserve">VEF Palomilla oriental de la fruta </t>
  </si>
  <si>
    <t>VEF Tortricido anaranjado</t>
  </si>
  <si>
    <t>VEF Palomilla europea de la vid</t>
  </si>
  <si>
    <t>VEF Palomilla del tomate</t>
  </si>
  <si>
    <t>VEF Gusano oriental de la hoja</t>
  </si>
  <si>
    <t>VEF Palomilla gitana</t>
  </si>
  <si>
    <t>VEF Complejos Escarabajos Ambrosiales</t>
  </si>
  <si>
    <t>Revisión de Puntos de Vigilancia</t>
  </si>
  <si>
    <t>VEF Plagas Cuarentenarias de la Vid</t>
  </si>
  <si>
    <t>VEF Chinche Marmolada</t>
  </si>
  <si>
    <t>VEF Roya Negra del Tallo del Trigo</t>
  </si>
  <si>
    <t xml:space="preserve">Hectáreas </t>
  </si>
  <si>
    <t>Parcelas establecidas</t>
  </si>
  <si>
    <t>VEF Palomilla del Nopal</t>
  </si>
  <si>
    <t>VEF Vigilancia Pasiva</t>
  </si>
  <si>
    <t>Pláticas a Productores</t>
  </si>
  <si>
    <t>Supervisión</t>
  </si>
  <si>
    <t>Evaluación</t>
  </si>
  <si>
    <t>Exploración</t>
  </si>
  <si>
    <t>Auxiliar de Campo</t>
  </si>
  <si>
    <t>Coordinador de proyecto</t>
  </si>
  <si>
    <t>Fortalecimiento</t>
  </si>
  <si>
    <t>Feromonas C. cactorum</t>
  </si>
  <si>
    <t>Peajes</t>
  </si>
  <si>
    <t xml:space="preserve">Viáticos </t>
  </si>
  <si>
    <t>Coordinador administrativo</t>
  </si>
  <si>
    <t>Gerente</t>
  </si>
  <si>
    <t>Profesional Responsable de Informática</t>
  </si>
  <si>
    <t>Profesional Técnico de Capacitación y Divulgación</t>
  </si>
  <si>
    <t>Impuestos vehiculares y derechos (incluye seguros vehiculares)</t>
  </si>
  <si>
    <t>Servicio postal de mensajería o paquetería</t>
  </si>
  <si>
    <t>FEBRERO</t>
  </si>
  <si>
    <t>FEBRERO 2019</t>
  </si>
  <si>
    <t>VEF Gusano de la mazorca</t>
  </si>
  <si>
    <t>MARZO</t>
  </si>
  <si>
    <t>MARZO 2019</t>
  </si>
  <si>
    <t>ABRIL</t>
  </si>
  <si>
    <t>ABRIL 2019</t>
  </si>
  <si>
    <t>MAYO</t>
  </si>
  <si>
    <t>MAYO 2019</t>
  </si>
  <si>
    <t>JUNIO</t>
  </si>
  <si>
    <t>JUNIO 2019</t>
  </si>
  <si>
    <t xml:space="preserve">ING. VALENTIN SANTIAGO CRUZ </t>
  </si>
  <si>
    <t xml:space="preserve">ING. NOE DURAN DE LA PEÑA </t>
  </si>
  <si>
    <t>COORDINADOR DE PROYECTO</t>
  </si>
  <si>
    <t>GERENTE GENERAL DEL CESAVECO</t>
  </si>
  <si>
    <t>PRESIDENTE DEL CESAVECO</t>
  </si>
  <si>
    <t>ING. RICARDO E. FRAUSTRO SILLER</t>
  </si>
  <si>
    <t xml:space="preserve">ING. JESUS SALVADOR HURTADO REYES </t>
  </si>
  <si>
    <t xml:space="preserve">ING. ARNOLDO GERARDO MARTINEZ CANO </t>
  </si>
  <si>
    <t>REPRESENTANTE ESTATAL FITOZOOSANITARIO  Y DE INOCUIDAD AGROPECUARIA Y ACUICOLA  DEL SENASICA EN COAHUILA</t>
  </si>
  <si>
    <t xml:space="preserve">SUBSECRETARIO DE DESARROLLO RURAL DEL GOBIERNO DEL ESTADO DE COAHUILA </t>
  </si>
  <si>
    <t>JULIO</t>
  </si>
  <si>
    <t>JULIO 2019</t>
  </si>
  <si>
    <t>AGOSTO</t>
  </si>
  <si>
    <t>AGOSTO 2019</t>
  </si>
  <si>
    <t>SEPTIEMBRE</t>
  </si>
  <si>
    <t>SEPTIEMBRE 2019</t>
  </si>
  <si>
    <t>OCTUBRE</t>
  </si>
  <si>
    <t>OCTUBRE 2019</t>
  </si>
  <si>
    <t>Informe Mensual de Avances Físico Financiero</t>
  </si>
  <si>
    <t>Exploración puntual</t>
  </si>
  <si>
    <t>VEF Puntos de observación permanente</t>
  </si>
  <si>
    <t>Puntos de observación establecidos</t>
  </si>
  <si>
    <t>Avance Financiero</t>
  </si>
  <si>
    <t>Mantenimiento y conservación de vehículos y equipo</t>
  </si>
  <si>
    <t>Refacciones, accesorios y herramientas para vehículos (Acumulador)</t>
  </si>
  <si>
    <t>Refacciones, accesorios y herramientas para vehículos (Llantas)</t>
  </si>
  <si>
    <t>Servicio de telefonía celular y transmisión de datos</t>
  </si>
  <si>
    <t xml:space="preserve">Debido al recorte presupuestal y por indicaciones  de la DGSV se reduce el numero de plagas a monitorear por lo que solo se contemplan las plagas de alto riesgo para el país para seguir monitoreando, las demás plagas se cumplen con las metas establecidas hasta el mes de abril del 2019 </t>
  </si>
  <si>
    <t>Informe Trimestral de Avances Físico Financiero</t>
  </si>
  <si>
    <t>Acumulado al Trimestre</t>
  </si>
  <si>
    <t>En el Trimestre</t>
  </si>
  <si>
    <t>Gasolina magna</t>
  </si>
  <si>
    <t>Ejercido en el Trimestre</t>
  </si>
  <si>
    <t>ENERO A MARZO PRIMER TRIMESTRE 2019</t>
  </si>
  <si>
    <t>ABRIL A JUNIO SEGUNDO TRIMESTRE 2019</t>
  </si>
  <si>
    <t>JULIO A SEPTIEMBRE  TERCER TRIMESTRE 2019</t>
  </si>
  <si>
    <t>Gratificación anual</t>
  </si>
  <si>
    <t>SR. SERGIO FLORES DE LA FUENTE</t>
  </si>
  <si>
    <t>ING. RICARDO DAVILA VALDEZ</t>
  </si>
  <si>
    <t xml:space="preserve">2019 POGRAMA DE VIGILANCIA EPIDEMIOLÓGICA FITOSANITARIA </t>
  </si>
  <si>
    <t>NOVIEMBRE</t>
  </si>
  <si>
    <t>NOVIEMBRE 2019</t>
  </si>
  <si>
    <t>DICIEMBRE</t>
  </si>
  <si>
    <t>DICIEMBRE 2019</t>
  </si>
  <si>
    <t>De acuerdo al oficio B00.01.02.01.02.-11978/2019 se autoriza procedente la reasignacion de recursos de Vigilancia Epidemiologica Fitosanitaria para la compra de gasolina, recursos que se transfirieron de las economías de los siguientes conceptos: Impuestos vehiculares, Peajes, Viaticos con pernocta, Refacciones, accesorios y herramientas para vehículo (acumulador), Refacciones, accesorios y herramientas para vehículo (llantas).</t>
  </si>
  <si>
    <t>OCTUBRE A DICIEMBRE  CUARTO TRIMESTRE 2019</t>
  </si>
  <si>
    <t>DIRECCIÓN GENERAL DE SANIDAD VEGETAL</t>
  </si>
  <si>
    <t>ENCARGADO DEL DESPACHO DE LA REPRESENTACION ESTATAL DE LA SADER EN COAHUILA</t>
  </si>
  <si>
    <t>Por la Representación de la SADER en el Estado</t>
  </si>
  <si>
    <t>VIGILANCIA EPIDEMIOLOGICA DE  PLAGAS Y ENFERMEDADES CUARENTENARIAS / VIGILANCIA EPIDEMIOLOGICA DE RIESGOS FITOSANITARIOS NO CONTROLADOS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</si>
</sst>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1">
    <font>
      <sz val="11"/>
      <color theme="1"/>
      <name val="Calibri"/>
      <family val="2"/>
      <scheme val="minor"/>
    </font>
    <font>
      <sz val="11"/>
      <color theme="1"/>
      <name val="Calibri"/>
      <family val="2"/>
      <scheme val="minor"/>
    </font>
    <font>
      <b/>
      <sz val="11"/>
      <color theme="1"/>
      <name val="Calibri"/>
      <family val="2"/>
      <scheme val="minor"/>
    </font>
    <font>
      <b/>
      <sz val="19.75"/>
      <color rgb="FF000000"/>
      <name val="Calibri"/>
      <family val="2"/>
    </font>
    <font>
      <b/>
      <sz val="16.2"/>
      <color rgb="FF696969"/>
      <name val="Calibri"/>
      <family val="2"/>
    </font>
    <font>
      <b/>
      <sz val="9"/>
      <color rgb="FF000000"/>
      <name val="Calibri"/>
      <family val="2"/>
    </font>
    <font>
      <sz val="9"/>
      <color rgb="FF000000"/>
      <name val="Calibri"/>
      <family val="2"/>
    </font>
    <font>
      <b/>
      <sz val="10.15"/>
      <color rgb="FF000000"/>
      <name val="Calibri"/>
      <family val="2"/>
    </font>
    <font>
      <b/>
      <sz val="12"/>
      <color rgb="FF000000"/>
      <name val="Calibri"/>
      <family val="2"/>
    </font>
    <font>
      <sz val="9.75"/>
      <color rgb="FF000000"/>
      <name val="Times New Roman"/>
      <family val="2"/>
    </font>
    <font>
      <b/>
      <sz val="10"/>
      <color rgb="FF000000"/>
      <name val="Calibri"/>
      <family val="2"/>
    </font>
    <font>
      <sz val="11"/>
      <color rgb="FF000000"/>
      <name val="Calibri"/>
      <family val="2"/>
    </font>
    <font>
      <b/>
      <sz val="10"/>
      <color indexed="8"/>
      <name val="Arial"/>
      <family val="2"/>
    </font>
    <font>
      <sz val="10"/>
      <color indexed="8"/>
      <name val="Arial"/>
      <family val="2"/>
    </font>
    <font>
      <b/>
      <sz val="9"/>
      <color rgb="FF000000"/>
      <name val="Calibri"/>
      <family val="2"/>
      <scheme val="minor"/>
    </font>
    <font>
      <sz val="18"/>
      <color theme="1"/>
      <name val="Calibri"/>
      <family val="2"/>
      <scheme val="minor"/>
    </font>
    <font>
      <sz val="9"/>
      <color theme="1"/>
      <name val="Calibri"/>
      <family val="2"/>
      <scheme val="minor"/>
    </font>
    <font>
      <sz val="11"/>
      <color theme="0"/>
      <name val="Calibri"/>
      <family val="2"/>
      <scheme val="minor"/>
    </font>
    <font>
      <sz val="11"/>
      <color indexed="8"/>
      <name val="Calibri"/>
      <family val="2"/>
      <scheme val="minor"/>
    </font>
    <font>
      <sz val="10"/>
      <color theme="1"/>
      <name val="Calibri  "/>
    </font>
    <font>
      <sz val="11"/>
      <color theme="1"/>
      <name val="Calibri  "/>
    </font>
  </fonts>
  <fills count="7">
    <fill>
      <patternFill patternType="none"/>
    </fill>
    <fill>
      <patternFill patternType="gray125"/>
    </fill>
    <fill>
      <patternFill patternType="solid">
        <fgColor theme="0" tint="-0.14999847407452621"/>
        <bgColor indexed="64"/>
      </patternFill>
    </fill>
    <fill>
      <patternFill patternType="solid">
        <fgColor rgb="FF00FF00"/>
        <bgColor indexed="64"/>
      </patternFill>
    </fill>
    <fill>
      <patternFill patternType="solid">
        <fgColor rgb="FFFFC000"/>
        <bgColor indexed="64"/>
      </patternFill>
    </fill>
    <fill>
      <patternFill patternType="solid">
        <fgColor rgb="FF00FFFF"/>
        <bgColor indexed="64"/>
      </patternFill>
    </fill>
    <fill>
      <patternFill patternType="solid">
        <fgColor rgb="FFFFFF00"/>
        <bgColor indexed="64"/>
      </patternFill>
    </fill>
  </fills>
  <borders count="118">
    <border>
      <left/>
      <right/>
      <top/>
      <bottom/>
      <diagonal/>
    </border>
    <border>
      <left/>
      <right/>
      <top/>
      <bottom style="medium">
        <color indexed="64"/>
      </bottom>
      <diagonal/>
    </border>
    <border>
      <left style="medium">
        <color indexed="64"/>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right style="medium">
        <color indexed="64"/>
      </right>
      <top/>
      <bottom/>
      <diagonal/>
    </border>
    <border>
      <left style="medium">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medium">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medium">
        <color indexed="64"/>
      </right>
      <top style="thin">
        <color indexed="64"/>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top style="thin">
        <color indexed="64"/>
      </top>
      <bottom style="thin">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rgb="FF000000"/>
      </top>
      <bottom/>
      <diagonal/>
    </border>
    <border>
      <left style="thin">
        <color rgb="FF000000"/>
      </left>
      <right/>
      <top style="thin">
        <color rgb="FF000000"/>
      </top>
      <bottom/>
      <diagonal/>
    </border>
    <border>
      <left style="thin">
        <color indexed="64"/>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medium">
        <color indexed="64"/>
      </top>
      <bottom style="thin">
        <color rgb="FF000000"/>
      </bottom>
      <diagonal/>
    </border>
    <border>
      <left style="thin">
        <color rgb="FF000000"/>
      </left>
      <right/>
      <top/>
      <bottom style="thin">
        <color rgb="FF000000"/>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top style="thin">
        <color rgb="FF000000"/>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thin">
        <color rgb="FF000000"/>
      </left>
      <right/>
      <top style="medium">
        <color indexed="64"/>
      </top>
      <bottom/>
      <diagonal/>
    </border>
    <border>
      <left style="thin">
        <color rgb="FF000000"/>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rgb="FF000000"/>
      </left>
      <right/>
      <top/>
      <bottom/>
      <diagonal/>
    </border>
    <border>
      <left style="thin">
        <color rgb="FF000000"/>
      </left>
      <right style="thin">
        <color indexed="64"/>
      </right>
      <top/>
      <bottom/>
      <diagonal/>
    </border>
    <border>
      <left style="thin">
        <color indexed="64"/>
      </left>
      <right/>
      <top/>
      <bottom/>
      <diagonal/>
    </border>
    <border>
      <left/>
      <right style="thin">
        <color indexed="64"/>
      </right>
      <top/>
      <bottom/>
      <diagonal/>
    </border>
    <border>
      <left style="thin">
        <color rgb="FF000000"/>
      </left>
      <right style="medium">
        <color indexed="64"/>
      </right>
      <top/>
      <bottom/>
      <diagonal/>
    </border>
    <border>
      <left style="medium">
        <color indexed="64"/>
      </left>
      <right/>
      <top/>
      <bottom style="medium">
        <color indexed="64"/>
      </bottom>
      <diagonal/>
    </border>
    <border>
      <left style="thin">
        <color rgb="FF000000"/>
      </left>
      <right/>
      <top style="medium">
        <color indexed="64"/>
      </top>
      <bottom style="medium">
        <color indexed="64"/>
      </bottom>
      <diagonal/>
    </border>
    <border>
      <left/>
      <right style="thin">
        <color theme="0"/>
      </right>
      <top style="medium">
        <color indexed="64"/>
      </top>
      <bottom/>
      <diagonal/>
    </border>
    <border>
      <left style="thin">
        <color theme="0"/>
      </left>
      <right/>
      <top/>
      <bottom/>
      <diagonal/>
    </border>
    <border>
      <left style="thin">
        <color theme="0"/>
      </left>
      <right style="thin">
        <color theme="0"/>
      </right>
      <top/>
      <bottom/>
      <diagonal/>
    </border>
    <border>
      <left style="thin">
        <color theme="0"/>
      </left>
      <right/>
      <top style="medium">
        <color indexed="64"/>
      </top>
      <bottom/>
      <diagonal/>
    </border>
    <border>
      <left style="thin">
        <color theme="0"/>
      </left>
      <right style="thin">
        <color theme="0"/>
      </right>
      <top style="medium">
        <color indexed="64"/>
      </top>
      <bottom/>
      <diagonal/>
    </border>
    <border>
      <left/>
      <right style="thin">
        <color rgb="FF000000"/>
      </right>
      <top style="medium">
        <color indexed="64"/>
      </top>
      <bottom style="medium">
        <color indexed="64"/>
      </bottom>
      <diagonal/>
    </border>
    <border>
      <left style="medium">
        <color indexed="64"/>
      </left>
      <right/>
      <top style="thin">
        <color rgb="FF000000"/>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rgb="FF000000"/>
      </right>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rgb="FF000000"/>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bottom style="thin">
        <color indexed="64"/>
      </bottom>
      <diagonal/>
    </border>
    <border>
      <left style="thin">
        <color rgb="FF000000"/>
      </left>
      <right style="medium">
        <color indexed="64"/>
      </right>
      <top/>
      <bottom style="thin">
        <color indexed="64"/>
      </bottom>
      <diagonal/>
    </border>
    <border>
      <left style="thin">
        <color rgb="FF000000"/>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rgb="FF000000"/>
      </left>
      <right/>
      <top style="medium">
        <color indexed="64"/>
      </top>
      <bottom style="thin">
        <color indexed="64"/>
      </bottom>
      <diagonal/>
    </border>
    <border>
      <left style="thin">
        <color rgb="FF000000"/>
      </left>
      <right style="medium">
        <color indexed="64"/>
      </right>
      <top style="medium">
        <color indexed="64"/>
      </top>
      <bottom style="thin">
        <color indexed="64"/>
      </bottom>
      <diagonal/>
    </border>
    <border>
      <left style="thin">
        <color rgb="FF000000"/>
      </left>
      <right style="thin">
        <color indexed="64"/>
      </right>
      <top/>
      <bottom style="medium">
        <color indexed="64"/>
      </bottom>
      <diagonal/>
    </border>
    <border>
      <left style="thin">
        <color indexed="64"/>
      </left>
      <right/>
      <top/>
      <bottom style="medium">
        <color indexed="64"/>
      </bottom>
      <diagonal/>
    </border>
    <border>
      <left style="thin">
        <color rgb="FF000000"/>
      </left>
      <right/>
      <top/>
      <bottom style="medium">
        <color indexed="64"/>
      </bottom>
      <diagonal/>
    </border>
    <border>
      <left style="thin">
        <color rgb="FF000000"/>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rgb="FF000000"/>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564">
    <xf numFmtId="0" fontId="0" fillId="0" borderId="0" xfId="0"/>
    <xf numFmtId="0" fontId="2" fillId="0" borderId="0" xfId="0" applyFont="1" applyAlignment="1"/>
    <xf numFmtId="0" fontId="4" fillId="0" borderId="0" xfId="0" applyNumberFormat="1" applyFont="1" applyAlignment="1" applyProtection="1">
      <alignment vertical="center" wrapText="1" readingOrder="1"/>
    </xf>
    <xf numFmtId="0" fontId="0" fillId="0" borderId="1" xfId="0" applyBorder="1"/>
    <xf numFmtId="0" fontId="0" fillId="0" borderId="8" xfId="0" applyBorder="1"/>
    <xf numFmtId="0" fontId="5" fillId="0" borderId="22" xfId="0" applyNumberFormat="1" applyFont="1" applyBorder="1" applyAlignment="1" applyProtection="1">
      <alignment horizontal="center" vertical="center" wrapText="1" readingOrder="1"/>
    </xf>
    <xf numFmtId="9" fontId="6" fillId="0" borderId="60" xfId="1" applyFont="1" applyBorder="1" applyAlignment="1" applyProtection="1">
      <alignment horizontal="center" vertical="top" wrapText="1" readingOrder="1"/>
    </xf>
    <xf numFmtId="0" fontId="5" fillId="0" borderId="63" xfId="0" applyNumberFormat="1" applyFont="1" applyBorder="1" applyAlignment="1" applyProtection="1">
      <alignment horizontal="center" vertical="center" wrapText="1" readingOrder="1"/>
    </xf>
    <xf numFmtId="0" fontId="5" fillId="0" borderId="0" xfId="0" applyNumberFormat="1" applyFont="1" applyBorder="1" applyAlignment="1" applyProtection="1">
      <alignment horizontal="center" vertical="center" wrapText="1" readingOrder="1"/>
    </xf>
    <xf numFmtId="0" fontId="5" fillId="0" borderId="64" xfId="0" applyNumberFormat="1" applyFont="1" applyBorder="1" applyAlignment="1" applyProtection="1">
      <alignment horizontal="center" vertical="center" wrapText="1" readingOrder="1"/>
    </xf>
    <xf numFmtId="0" fontId="5" fillId="0" borderId="65" xfId="0" applyNumberFormat="1" applyFont="1" applyBorder="1" applyAlignment="1" applyProtection="1">
      <alignment horizontal="center" vertical="center" wrapText="1" readingOrder="1"/>
    </xf>
    <xf numFmtId="0" fontId="5" fillId="0" borderId="66" xfId="0" applyNumberFormat="1" applyFont="1" applyBorder="1" applyAlignment="1" applyProtection="1">
      <alignment horizontal="center" vertical="center" wrapText="1" readingOrder="1"/>
    </xf>
    <xf numFmtId="4" fontId="5" fillId="0" borderId="63" xfId="0" applyNumberFormat="1" applyFont="1" applyBorder="1" applyAlignment="1" applyProtection="1">
      <alignment horizontal="right" vertical="center" wrapText="1" readingOrder="1"/>
    </xf>
    <xf numFmtId="4" fontId="5" fillId="0" borderId="66" xfId="0" applyNumberFormat="1" applyFont="1" applyBorder="1" applyAlignment="1" applyProtection="1">
      <alignment horizontal="right" vertical="center" wrapText="1" readingOrder="1"/>
    </xf>
    <xf numFmtId="4" fontId="5" fillId="0" borderId="67" xfId="0" applyNumberFormat="1" applyFont="1" applyBorder="1" applyAlignment="1" applyProtection="1">
      <alignment horizontal="right" vertical="center" wrapText="1" readingOrder="1"/>
    </xf>
    <xf numFmtId="4" fontId="5" fillId="0" borderId="35" xfId="0" applyNumberFormat="1" applyFont="1" applyBorder="1" applyAlignment="1" applyProtection="1">
      <alignment horizontal="right" vertical="center" wrapText="1" readingOrder="1"/>
    </xf>
    <xf numFmtId="0" fontId="7" fillId="0" borderId="0" xfId="0" applyNumberFormat="1" applyFont="1" applyBorder="1" applyAlignment="1" applyProtection="1">
      <alignment horizontal="center" vertical="center" wrapText="1" readingOrder="1"/>
    </xf>
    <xf numFmtId="0" fontId="7" fillId="0" borderId="46" xfId="0" applyNumberFormat="1" applyFont="1" applyBorder="1" applyAlignment="1" applyProtection="1">
      <alignment horizontal="center" vertical="center" wrapText="1" readingOrder="1"/>
    </xf>
    <xf numFmtId="0" fontId="7" fillId="0" borderId="8" xfId="0" applyNumberFormat="1" applyFont="1" applyBorder="1" applyAlignment="1" applyProtection="1">
      <alignment horizontal="center" vertical="center" wrapText="1" readingOrder="1"/>
    </xf>
    <xf numFmtId="0" fontId="7" fillId="0" borderId="70" xfId="0" applyNumberFormat="1" applyFont="1" applyBorder="1" applyAlignment="1" applyProtection="1">
      <alignment horizontal="center" vertical="center" wrapText="1" readingOrder="1"/>
    </xf>
    <xf numFmtId="0" fontId="7" fillId="0" borderId="71" xfId="0" applyNumberFormat="1" applyFont="1" applyBorder="1" applyAlignment="1" applyProtection="1">
      <alignment horizontal="center" vertical="center" wrapText="1" readingOrder="1"/>
    </xf>
    <xf numFmtId="0" fontId="7" fillId="0" borderId="58" xfId="0" applyNumberFormat="1" applyFont="1" applyBorder="1" applyAlignment="1" applyProtection="1">
      <alignment horizontal="center" vertical="center" wrapText="1" readingOrder="1"/>
    </xf>
    <xf numFmtId="0" fontId="7" fillId="0" borderId="55" xfId="0" applyNumberFormat="1" applyFont="1" applyBorder="1" applyAlignment="1" applyProtection="1">
      <alignment horizontal="center" vertical="center" wrapText="1" readingOrder="1"/>
    </xf>
    <xf numFmtId="0" fontId="0" fillId="0" borderId="0" xfId="0" applyBorder="1"/>
    <xf numFmtId="4" fontId="5" fillId="0" borderId="74" xfId="0" applyNumberFormat="1" applyFont="1" applyBorder="1" applyAlignment="1" applyProtection="1">
      <alignment horizontal="right" vertical="center" wrapText="1" readingOrder="1"/>
    </xf>
    <xf numFmtId="9" fontId="2" fillId="0" borderId="75" xfId="1" applyFont="1" applyBorder="1" applyAlignment="1">
      <alignment horizontal="center"/>
    </xf>
    <xf numFmtId="4" fontId="6" fillId="0" borderId="56" xfId="0" applyNumberFormat="1" applyFont="1" applyBorder="1" applyAlignment="1" applyProtection="1">
      <alignment horizontal="right" vertical="center" wrapText="1" readingOrder="1"/>
    </xf>
    <xf numFmtId="9" fontId="6" fillId="0" borderId="77" xfId="1" applyFont="1" applyBorder="1" applyAlignment="1" applyProtection="1">
      <alignment horizontal="center" vertical="center" wrapText="1" readingOrder="1"/>
    </xf>
    <xf numFmtId="9" fontId="6" fillId="0" borderId="78" xfId="1" applyFont="1" applyBorder="1" applyAlignment="1" applyProtection="1">
      <alignment horizontal="center" vertical="center" wrapText="1" readingOrder="1"/>
    </xf>
    <xf numFmtId="4" fontId="10" fillId="0" borderId="80" xfId="0" applyNumberFormat="1" applyFont="1" applyBorder="1" applyAlignment="1" applyProtection="1">
      <alignment horizontal="right" vertical="center" wrapText="1" readingOrder="1"/>
    </xf>
    <xf numFmtId="4" fontId="10" fillId="0" borderId="74" xfId="0" applyNumberFormat="1" applyFont="1" applyBorder="1" applyAlignment="1" applyProtection="1">
      <alignment horizontal="right" vertical="center" wrapText="1" readingOrder="1"/>
    </xf>
    <xf numFmtId="9" fontId="10" fillId="0" borderId="75" xfId="1" applyFont="1" applyBorder="1" applyAlignment="1" applyProtection="1">
      <alignment horizontal="center" vertical="center" wrapText="1" readingOrder="1"/>
    </xf>
    <xf numFmtId="0" fontId="0" fillId="0" borderId="35" xfId="0" applyBorder="1"/>
    <xf numFmtId="0" fontId="0" fillId="0" borderId="34" xfId="0" applyBorder="1"/>
    <xf numFmtId="0" fontId="0" fillId="0" borderId="55" xfId="0" applyBorder="1"/>
    <xf numFmtId="0" fontId="0" fillId="0" borderId="47" xfId="0" applyBorder="1"/>
    <xf numFmtId="0" fontId="7" fillId="0" borderId="61" xfId="0" applyNumberFormat="1" applyFont="1" applyBorder="1" applyAlignment="1" applyProtection="1">
      <alignment vertical="center" wrapText="1" readingOrder="1"/>
    </xf>
    <xf numFmtId="0" fontId="7" fillId="0" borderId="1" xfId="0" applyNumberFormat="1" applyFont="1" applyBorder="1" applyAlignment="1" applyProtection="1">
      <alignment vertical="center" wrapText="1" readingOrder="1"/>
    </xf>
    <xf numFmtId="0" fontId="0" fillId="0" borderId="0" xfId="0" applyBorder="1" applyAlignment="1">
      <alignment horizontal="center"/>
    </xf>
    <xf numFmtId="0" fontId="0" fillId="0" borderId="35" xfId="0" applyBorder="1" applyAlignment="1">
      <alignment horizontal="center"/>
    </xf>
    <xf numFmtId="0" fontId="0" fillId="0" borderId="0" xfId="0" applyFill="1"/>
    <xf numFmtId="49" fontId="12" fillId="0" borderId="0" xfId="0" applyNumberFormat="1" applyFont="1" applyBorder="1" applyAlignment="1"/>
    <xf numFmtId="49" fontId="13" fillId="0" borderId="0" xfId="0" applyNumberFormat="1" applyFont="1" applyBorder="1" applyAlignment="1"/>
    <xf numFmtId="0" fontId="7" fillId="0" borderId="46" xfId="0" applyNumberFormat="1" applyFont="1" applyBorder="1" applyAlignment="1" applyProtection="1">
      <alignment horizontal="center" vertical="center" wrapText="1" readingOrder="1"/>
    </xf>
    <xf numFmtId="0" fontId="9" fillId="0" borderId="7" xfId="0" applyNumberFormat="1" applyFont="1" applyBorder="1" applyAlignment="1" applyProtection="1">
      <alignment horizontal="left" vertical="top" wrapText="1" readingOrder="1"/>
    </xf>
    <xf numFmtId="0" fontId="7" fillId="0" borderId="0" xfId="0" applyNumberFormat="1" applyFont="1" applyBorder="1" applyAlignment="1" applyProtection="1">
      <alignment horizontal="center" vertical="center" wrapText="1" readingOrder="1"/>
    </xf>
    <xf numFmtId="0" fontId="7" fillId="0" borderId="8" xfId="0" applyNumberFormat="1" applyFont="1" applyBorder="1" applyAlignment="1" applyProtection="1">
      <alignment horizontal="center" vertical="center" wrapText="1" readingOrder="1"/>
    </xf>
    <xf numFmtId="0" fontId="7" fillId="0" borderId="55" xfId="0" applyNumberFormat="1" applyFont="1" applyBorder="1" applyAlignment="1" applyProtection="1">
      <alignment horizontal="center" vertical="center" wrapText="1" readingOrder="1"/>
    </xf>
    <xf numFmtId="4" fontId="5" fillId="0" borderId="73" xfId="0" applyNumberFormat="1" applyFont="1" applyBorder="1" applyAlignment="1" applyProtection="1">
      <alignment horizontal="right" vertical="center" wrapText="1" readingOrder="1"/>
    </xf>
    <xf numFmtId="0" fontId="0" fillId="0" borderId="0" xfId="0" applyBorder="1" applyAlignment="1">
      <alignment horizontal="center"/>
    </xf>
    <xf numFmtId="49" fontId="13" fillId="0" borderId="0" xfId="0" applyNumberFormat="1" applyFont="1" applyBorder="1" applyAlignment="1">
      <alignment horizontal="center"/>
    </xf>
    <xf numFmtId="0" fontId="0" fillId="0" borderId="0" xfId="0" applyBorder="1" applyAlignment="1"/>
    <xf numFmtId="0" fontId="0" fillId="0" borderId="35" xfId="0" applyBorder="1" applyAlignment="1">
      <alignment horizontal="center"/>
    </xf>
    <xf numFmtId="0" fontId="7" fillId="0" borderId="46" xfId="0" applyNumberFormat="1" applyFont="1" applyBorder="1" applyAlignment="1" applyProtection="1">
      <alignment horizontal="center" vertical="center" wrapText="1" readingOrder="1"/>
    </xf>
    <xf numFmtId="0" fontId="7" fillId="0" borderId="0" xfId="0" applyNumberFormat="1" applyFont="1" applyBorder="1" applyAlignment="1" applyProtection="1">
      <alignment horizontal="center" vertical="center" wrapText="1" readingOrder="1"/>
    </xf>
    <xf numFmtId="0" fontId="7" fillId="0" borderId="8" xfId="0" applyNumberFormat="1" applyFont="1" applyBorder="1" applyAlignment="1" applyProtection="1">
      <alignment horizontal="center" vertical="center" wrapText="1" readingOrder="1"/>
    </xf>
    <xf numFmtId="0" fontId="7" fillId="0" borderId="55" xfId="0" applyNumberFormat="1" applyFont="1" applyBorder="1" applyAlignment="1" applyProtection="1">
      <alignment horizontal="center" vertical="center" wrapText="1" readingOrder="1"/>
    </xf>
    <xf numFmtId="0" fontId="0" fillId="0" borderId="0" xfId="0" applyBorder="1" applyAlignment="1">
      <alignment horizontal="center"/>
    </xf>
    <xf numFmtId="0" fontId="9" fillId="0" borderId="60" xfId="0" applyNumberFormat="1" applyFont="1" applyBorder="1" applyAlignment="1" applyProtection="1">
      <alignment horizontal="left" vertical="top" wrapText="1" readingOrder="1"/>
    </xf>
    <xf numFmtId="9" fontId="6" fillId="0" borderId="95" xfId="1" applyFont="1" applyBorder="1" applyAlignment="1" applyProtection="1">
      <alignment horizontal="center" vertical="top" wrapText="1" readingOrder="1"/>
    </xf>
    <xf numFmtId="10" fontId="6" fillId="0" borderId="60" xfId="1" applyNumberFormat="1" applyFont="1" applyBorder="1" applyAlignment="1" applyProtection="1">
      <alignment horizontal="center" vertical="top" wrapText="1" readingOrder="1"/>
    </xf>
    <xf numFmtId="4" fontId="6" fillId="0" borderId="102" xfId="0" applyNumberFormat="1" applyFont="1" applyBorder="1" applyAlignment="1" applyProtection="1">
      <alignment horizontal="right" vertical="center" wrapText="1" readingOrder="1"/>
    </xf>
    <xf numFmtId="4" fontId="6" fillId="0" borderId="0" xfId="0" applyNumberFormat="1" applyFont="1" applyBorder="1" applyAlignment="1" applyProtection="1">
      <alignment horizontal="right" vertical="center" wrapText="1" readingOrder="1"/>
    </xf>
    <xf numFmtId="10" fontId="6" fillId="0" borderId="77" xfId="1" applyNumberFormat="1" applyFont="1" applyBorder="1" applyAlignment="1" applyProtection="1">
      <alignment horizontal="center" vertical="center" wrapText="1" readingOrder="1"/>
    </xf>
    <xf numFmtId="4" fontId="6" fillId="0" borderId="104" xfId="0" applyNumberFormat="1" applyFont="1" applyBorder="1" applyAlignment="1" applyProtection="1">
      <alignment horizontal="right" vertical="center" wrapText="1" readingOrder="1"/>
    </xf>
    <xf numFmtId="4" fontId="6" fillId="0" borderId="105" xfId="0" applyNumberFormat="1" applyFont="1" applyBorder="1" applyAlignment="1" applyProtection="1">
      <alignment horizontal="right" vertical="center" wrapText="1" readingOrder="1"/>
    </xf>
    <xf numFmtId="10" fontId="1" fillId="0" borderId="8" xfId="1" applyNumberFormat="1" applyFont="1" applyBorder="1" applyAlignment="1">
      <alignment horizontal="center"/>
    </xf>
    <xf numFmtId="9" fontId="6" fillId="0" borderId="0" xfId="1" applyFont="1" applyBorder="1" applyAlignment="1" applyProtection="1">
      <alignment horizontal="center" vertical="center" wrapText="1" readingOrder="1"/>
    </xf>
    <xf numFmtId="4" fontId="10" fillId="0" borderId="107" xfId="0" applyNumberFormat="1" applyFont="1" applyBorder="1" applyAlignment="1" applyProtection="1">
      <alignment horizontal="right" vertical="center" wrapText="1" readingOrder="1"/>
    </xf>
    <xf numFmtId="4" fontId="6" fillId="0" borderId="52" xfId="0" applyNumberFormat="1" applyFont="1" applyBorder="1" applyAlignment="1" applyProtection="1">
      <alignment horizontal="right" vertical="center" wrapText="1" readingOrder="1"/>
    </xf>
    <xf numFmtId="10" fontId="1" fillId="0" borderId="36" xfId="1" applyNumberFormat="1" applyFont="1" applyBorder="1" applyAlignment="1">
      <alignment horizontal="center"/>
    </xf>
    <xf numFmtId="4" fontId="6" fillId="0" borderId="108" xfId="0" applyNumberFormat="1" applyFont="1" applyBorder="1" applyAlignment="1" applyProtection="1">
      <alignment horizontal="right" vertical="center" wrapText="1" readingOrder="1"/>
    </xf>
    <xf numFmtId="9" fontId="6" fillId="0" borderId="47" xfId="1" applyFont="1" applyBorder="1" applyAlignment="1" applyProtection="1">
      <alignment horizontal="center" vertical="center" wrapText="1" readingOrder="1"/>
    </xf>
    <xf numFmtId="10" fontId="11" fillId="0" borderId="107" xfId="1" applyNumberFormat="1" applyFont="1" applyBorder="1" applyAlignment="1" applyProtection="1">
      <alignment horizontal="center" vertical="center" wrapText="1" readingOrder="1"/>
    </xf>
    <xf numFmtId="164" fontId="1" fillId="0" borderId="8" xfId="1" applyNumberFormat="1" applyFont="1" applyBorder="1" applyAlignment="1">
      <alignment horizontal="center"/>
    </xf>
    <xf numFmtId="0" fontId="7" fillId="0" borderId="46" xfId="0" applyNumberFormat="1" applyFont="1" applyBorder="1" applyAlignment="1" applyProtection="1">
      <alignment horizontal="center" vertical="center" wrapText="1" readingOrder="1"/>
    </xf>
    <xf numFmtId="0" fontId="7" fillId="0" borderId="55" xfId="0" applyNumberFormat="1" applyFont="1" applyBorder="1" applyAlignment="1" applyProtection="1">
      <alignment horizontal="center" vertical="center" wrapText="1" readingOrder="1"/>
    </xf>
    <xf numFmtId="0" fontId="7" fillId="0" borderId="0" xfId="0" applyNumberFormat="1" applyFont="1" applyBorder="1" applyAlignment="1" applyProtection="1">
      <alignment horizontal="center" vertical="center" wrapText="1" readingOrder="1"/>
    </xf>
    <xf numFmtId="0" fontId="7" fillId="0" borderId="8" xfId="0" applyNumberFormat="1" applyFont="1" applyBorder="1" applyAlignment="1" applyProtection="1">
      <alignment horizontal="center" vertical="center" wrapText="1" readingOrder="1"/>
    </xf>
    <xf numFmtId="4" fontId="6" fillId="0" borderId="0" xfId="0" applyNumberFormat="1" applyFont="1" applyBorder="1" applyAlignment="1" applyProtection="1">
      <alignment horizontal="right" vertical="center" wrapText="1" readingOrder="1"/>
    </xf>
    <xf numFmtId="0" fontId="0" fillId="0" borderId="0" xfId="0" applyBorder="1" applyAlignment="1">
      <alignment horizontal="center"/>
    </xf>
    <xf numFmtId="0" fontId="0" fillId="0" borderId="35" xfId="0" applyBorder="1" applyAlignment="1">
      <alignment horizontal="center"/>
    </xf>
    <xf numFmtId="0" fontId="7" fillId="0" borderId="46" xfId="0" applyNumberFormat="1" applyFont="1" applyBorder="1" applyAlignment="1" applyProtection="1">
      <alignment horizontal="center" vertical="center" wrapText="1" readingOrder="1"/>
    </xf>
    <xf numFmtId="0" fontId="7" fillId="0" borderId="55" xfId="0" applyNumberFormat="1" applyFont="1" applyBorder="1" applyAlignment="1" applyProtection="1">
      <alignment horizontal="center" vertical="center" wrapText="1" readingOrder="1"/>
    </xf>
    <xf numFmtId="0" fontId="7" fillId="0" borderId="0" xfId="0" applyNumberFormat="1" applyFont="1" applyBorder="1" applyAlignment="1" applyProtection="1">
      <alignment horizontal="center" vertical="center" wrapText="1" readingOrder="1"/>
    </xf>
    <xf numFmtId="0" fontId="7" fillId="0" borderId="8" xfId="0" applyNumberFormat="1" applyFont="1" applyBorder="1" applyAlignment="1" applyProtection="1">
      <alignment horizontal="center" vertical="center" wrapText="1" readingOrder="1"/>
    </xf>
    <xf numFmtId="4" fontId="6" fillId="0" borderId="0" xfId="0" applyNumberFormat="1" applyFont="1" applyBorder="1" applyAlignment="1" applyProtection="1">
      <alignment horizontal="right" vertical="center" wrapText="1" readingOrder="1"/>
    </xf>
    <xf numFmtId="0" fontId="0" fillId="0" borderId="0" xfId="0" applyBorder="1" applyAlignment="1">
      <alignment horizontal="center"/>
    </xf>
    <xf numFmtId="0" fontId="0" fillId="0" borderId="35" xfId="0" applyBorder="1" applyAlignment="1">
      <alignment horizontal="center"/>
    </xf>
    <xf numFmtId="4" fontId="6" fillId="0" borderId="105" xfId="0" applyNumberFormat="1" applyFont="1" applyFill="1" applyBorder="1" applyAlignment="1" applyProtection="1">
      <alignment horizontal="right" vertical="center" wrapText="1" readingOrder="1"/>
    </xf>
    <xf numFmtId="0" fontId="0" fillId="0" borderId="35" xfId="0" applyBorder="1" applyAlignment="1">
      <alignment horizontal="center"/>
    </xf>
    <xf numFmtId="0" fontId="0" fillId="0" borderId="0" xfId="0" applyBorder="1" applyAlignment="1">
      <alignment horizontal="center"/>
    </xf>
    <xf numFmtId="4" fontId="6" fillId="0" borderId="0" xfId="0" applyNumberFormat="1" applyFont="1" applyBorder="1" applyAlignment="1" applyProtection="1">
      <alignment horizontal="right" vertical="center" wrapText="1" readingOrder="1"/>
    </xf>
    <xf numFmtId="0" fontId="7" fillId="0" borderId="46" xfId="0" applyNumberFormat="1" applyFont="1" applyBorder="1" applyAlignment="1" applyProtection="1">
      <alignment horizontal="center" vertical="center" wrapText="1" readingOrder="1"/>
    </xf>
    <xf numFmtId="0" fontId="7" fillId="0" borderId="55" xfId="0" applyNumberFormat="1" applyFont="1" applyBorder="1" applyAlignment="1" applyProtection="1">
      <alignment horizontal="center" vertical="center" wrapText="1" readingOrder="1"/>
    </xf>
    <xf numFmtId="0" fontId="7" fillId="0" borderId="0" xfId="0" applyNumberFormat="1" applyFont="1" applyBorder="1" applyAlignment="1" applyProtection="1">
      <alignment horizontal="center" vertical="center" wrapText="1" readingOrder="1"/>
    </xf>
    <xf numFmtId="0" fontId="7" fillId="0" borderId="8" xfId="0" applyNumberFormat="1" applyFont="1" applyBorder="1" applyAlignment="1" applyProtection="1">
      <alignment horizontal="center" vertical="center" wrapText="1" readingOrder="1"/>
    </xf>
    <xf numFmtId="0" fontId="9" fillId="0" borderId="60" xfId="0" applyNumberFormat="1" applyFont="1" applyBorder="1" applyAlignment="1" applyProtection="1">
      <alignment horizontal="left" vertical="top" wrapText="1" readingOrder="1"/>
    </xf>
    <xf numFmtId="4" fontId="17" fillId="0" borderId="34" xfId="0" applyNumberFormat="1" applyFont="1" applyBorder="1"/>
    <xf numFmtId="4" fontId="17" fillId="0" borderId="34" xfId="0" applyNumberFormat="1" applyFont="1" applyFill="1" applyBorder="1"/>
    <xf numFmtId="4" fontId="0" fillId="0" borderId="0" xfId="0" applyNumberFormat="1"/>
    <xf numFmtId="4" fontId="0" fillId="0" borderId="0" xfId="0" applyNumberFormat="1" applyBorder="1" applyAlignment="1">
      <alignment horizontal="center"/>
    </xf>
    <xf numFmtId="0" fontId="0" fillId="0" borderId="35" xfId="0" applyBorder="1" applyAlignment="1">
      <alignment horizontal="center"/>
    </xf>
    <xf numFmtId="0" fontId="0" fillId="0" borderId="0" xfId="0" applyBorder="1" applyAlignment="1">
      <alignment horizontal="center"/>
    </xf>
    <xf numFmtId="4" fontId="6" fillId="0" borderId="0" xfId="0" applyNumberFormat="1" applyFont="1" applyBorder="1" applyAlignment="1" applyProtection="1">
      <alignment horizontal="right" vertical="center" wrapText="1" readingOrder="1"/>
    </xf>
    <xf numFmtId="0" fontId="7" fillId="0" borderId="55" xfId="0" applyNumberFormat="1" applyFont="1" applyBorder="1" applyAlignment="1" applyProtection="1">
      <alignment horizontal="center" vertical="center" wrapText="1" readingOrder="1"/>
    </xf>
    <xf numFmtId="0" fontId="7" fillId="0" borderId="0" xfId="0" applyNumberFormat="1" applyFont="1" applyBorder="1" applyAlignment="1" applyProtection="1">
      <alignment horizontal="center" vertical="center" wrapText="1" readingOrder="1"/>
    </xf>
    <xf numFmtId="0" fontId="7" fillId="0" borderId="8" xfId="0" applyNumberFormat="1" applyFont="1" applyBorder="1" applyAlignment="1" applyProtection="1">
      <alignment horizontal="center" vertical="center" wrapText="1" readingOrder="1"/>
    </xf>
    <xf numFmtId="0" fontId="7" fillId="0" borderId="46" xfId="0" applyNumberFormat="1" applyFont="1" applyBorder="1" applyAlignment="1" applyProtection="1">
      <alignment horizontal="center" vertical="center" wrapText="1" readingOrder="1"/>
    </xf>
    <xf numFmtId="0" fontId="20" fillId="0" borderId="0" xfId="0" applyFont="1"/>
    <xf numFmtId="0" fontId="20" fillId="0" borderId="0" xfId="0" applyFont="1" applyBorder="1" applyAlignment="1"/>
    <xf numFmtId="0" fontId="7" fillId="0" borderId="46" xfId="0" applyNumberFormat="1" applyFont="1" applyBorder="1" applyAlignment="1" applyProtection="1">
      <alignment horizontal="center" vertical="center" wrapText="1" readingOrder="1"/>
    </xf>
    <xf numFmtId="0" fontId="7" fillId="0" borderId="55" xfId="0" applyNumberFormat="1" applyFont="1" applyBorder="1" applyAlignment="1" applyProtection="1">
      <alignment horizontal="center" vertical="center" wrapText="1" readingOrder="1"/>
    </xf>
    <xf numFmtId="0" fontId="7" fillId="0" borderId="0" xfId="0" applyNumberFormat="1" applyFont="1" applyBorder="1" applyAlignment="1" applyProtection="1">
      <alignment horizontal="center" vertical="center" wrapText="1" readingOrder="1"/>
    </xf>
    <xf numFmtId="0" fontId="7" fillId="0" borderId="8" xfId="0" applyNumberFormat="1" applyFont="1" applyBorder="1" applyAlignment="1" applyProtection="1">
      <alignment horizontal="center" vertical="center" wrapText="1" readingOrder="1"/>
    </xf>
    <xf numFmtId="4" fontId="6" fillId="0" borderId="0" xfId="0" applyNumberFormat="1" applyFont="1" applyBorder="1" applyAlignment="1" applyProtection="1">
      <alignment horizontal="right" vertical="center" wrapText="1" readingOrder="1"/>
    </xf>
    <xf numFmtId="0" fontId="0" fillId="0" borderId="0" xfId="0" applyBorder="1" applyAlignment="1">
      <alignment horizontal="center"/>
    </xf>
    <xf numFmtId="0" fontId="0" fillId="0" borderId="35" xfId="0" applyBorder="1" applyAlignment="1">
      <alignment horizontal="center"/>
    </xf>
    <xf numFmtId="0" fontId="7" fillId="0" borderId="46" xfId="0" applyNumberFormat="1" applyFont="1" applyBorder="1" applyAlignment="1" applyProtection="1">
      <alignment horizontal="center" vertical="center" wrapText="1" readingOrder="1"/>
    </xf>
    <xf numFmtId="0" fontId="7" fillId="0" borderId="55" xfId="0" applyNumberFormat="1" applyFont="1" applyBorder="1" applyAlignment="1" applyProtection="1">
      <alignment horizontal="center" vertical="center" wrapText="1" readingOrder="1"/>
    </xf>
    <xf numFmtId="0" fontId="7" fillId="0" borderId="0" xfId="0" applyNumberFormat="1" applyFont="1" applyBorder="1" applyAlignment="1" applyProtection="1">
      <alignment horizontal="center" vertical="center" wrapText="1" readingOrder="1"/>
    </xf>
    <xf numFmtId="0" fontId="7" fillId="0" borderId="8" xfId="0" applyNumberFormat="1" applyFont="1" applyBorder="1" applyAlignment="1" applyProtection="1">
      <alignment horizontal="center" vertical="center" wrapText="1" readingOrder="1"/>
    </xf>
    <xf numFmtId="0" fontId="9" fillId="0" borderId="60" xfId="0" applyNumberFormat="1" applyFont="1" applyBorder="1" applyAlignment="1" applyProtection="1">
      <alignment horizontal="left" vertical="top" wrapText="1" readingOrder="1"/>
    </xf>
    <xf numFmtId="4" fontId="6" fillId="0" borderId="0" xfId="0" applyNumberFormat="1" applyFont="1" applyBorder="1" applyAlignment="1" applyProtection="1">
      <alignment horizontal="right" vertical="center" wrapText="1" readingOrder="1"/>
    </xf>
    <xf numFmtId="0" fontId="0" fillId="0" borderId="0" xfId="0" applyBorder="1" applyAlignment="1">
      <alignment horizontal="center"/>
    </xf>
    <xf numFmtId="0" fontId="0" fillId="0" borderId="35" xfId="0" applyBorder="1" applyAlignment="1">
      <alignment horizontal="center"/>
    </xf>
    <xf numFmtId="0" fontId="0" fillId="0" borderId="35" xfId="0" applyBorder="1" applyAlignment="1">
      <alignment horizontal="center"/>
    </xf>
    <xf numFmtId="0" fontId="0" fillId="0" borderId="0" xfId="0" applyBorder="1" applyAlignment="1">
      <alignment horizontal="center"/>
    </xf>
    <xf numFmtId="49" fontId="13" fillId="0" borderId="0" xfId="0" applyNumberFormat="1" applyFont="1" applyBorder="1" applyAlignment="1">
      <alignment horizontal="center"/>
    </xf>
    <xf numFmtId="0" fontId="7" fillId="0" borderId="55" xfId="0" applyNumberFormat="1" applyFont="1" applyBorder="1" applyAlignment="1" applyProtection="1">
      <alignment horizontal="center" vertical="center" wrapText="1" readingOrder="1"/>
    </xf>
    <xf numFmtId="0" fontId="7" fillId="0" borderId="0" xfId="0" applyNumberFormat="1" applyFont="1" applyBorder="1" applyAlignment="1" applyProtection="1">
      <alignment horizontal="center" vertical="center" wrapText="1" readingOrder="1"/>
    </xf>
    <xf numFmtId="0" fontId="7" fillId="0" borderId="8" xfId="0" applyNumberFormat="1" applyFont="1" applyBorder="1" applyAlignment="1" applyProtection="1">
      <alignment horizontal="center" vertical="center" wrapText="1" readingOrder="1"/>
    </xf>
    <xf numFmtId="0" fontId="7" fillId="0" borderId="46" xfId="0" applyNumberFormat="1" applyFont="1" applyBorder="1" applyAlignment="1" applyProtection="1">
      <alignment horizontal="center" vertical="center" wrapText="1" readingOrder="1"/>
    </xf>
    <xf numFmtId="4" fontId="6" fillId="0" borderId="104" xfId="0" applyNumberFormat="1" applyFont="1" applyFill="1" applyBorder="1" applyAlignment="1" applyProtection="1">
      <alignment horizontal="right" vertical="center" wrapText="1" readingOrder="1"/>
    </xf>
    <xf numFmtId="0" fontId="0" fillId="0" borderId="0" xfId="0" applyFill="1" applyBorder="1"/>
    <xf numFmtId="4" fontId="6" fillId="0" borderId="54" xfId="0" applyNumberFormat="1" applyFont="1" applyFill="1" applyBorder="1" applyAlignment="1" applyProtection="1">
      <alignment horizontal="right" vertical="center" wrapText="1" readingOrder="1"/>
    </xf>
    <xf numFmtId="10" fontId="1" fillId="0" borderId="78" xfId="1" applyNumberFormat="1" applyFont="1" applyFill="1" applyBorder="1" applyAlignment="1">
      <alignment horizontal="center"/>
    </xf>
    <xf numFmtId="4" fontId="6" fillId="0" borderId="0" xfId="0" applyNumberFormat="1" applyFont="1" applyFill="1" applyBorder="1" applyAlignment="1" applyProtection="1">
      <alignment horizontal="right" vertical="center" wrapText="1" readingOrder="1"/>
    </xf>
    <xf numFmtId="10" fontId="1" fillId="0" borderId="8" xfId="1" applyNumberFormat="1" applyFont="1" applyFill="1" applyBorder="1" applyAlignment="1">
      <alignment horizontal="center"/>
    </xf>
    <xf numFmtId="4" fontId="6" fillId="0" borderId="56" xfId="0" applyNumberFormat="1" applyFont="1" applyFill="1" applyBorder="1" applyAlignment="1" applyProtection="1">
      <alignment horizontal="right" vertical="center" wrapText="1" readingOrder="1"/>
    </xf>
    <xf numFmtId="10" fontId="6" fillId="0" borderId="77" xfId="1" applyNumberFormat="1" applyFont="1" applyFill="1" applyBorder="1" applyAlignment="1" applyProtection="1">
      <alignment horizontal="center" vertical="center" wrapText="1" readingOrder="1"/>
    </xf>
    <xf numFmtId="4" fontId="10" fillId="0" borderId="80" xfId="0" applyNumberFormat="1" applyFont="1" applyFill="1" applyBorder="1" applyAlignment="1" applyProtection="1">
      <alignment horizontal="right" vertical="center" wrapText="1" readingOrder="1"/>
    </xf>
    <xf numFmtId="4" fontId="10" fillId="0" borderId="74" xfId="0" applyNumberFormat="1" applyFont="1" applyFill="1" applyBorder="1" applyAlignment="1" applyProtection="1">
      <alignment horizontal="right" vertical="center" wrapText="1" readingOrder="1"/>
    </xf>
    <xf numFmtId="10" fontId="11" fillId="0" borderId="107" xfId="1" applyNumberFormat="1" applyFont="1" applyFill="1" applyBorder="1" applyAlignment="1" applyProtection="1">
      <alignment horizontal="center" vertical="center" wrapText="1" readingOrder="1"/>
    </xf>
    <xf numFmtId="4" fontId="6" fillId="0" borderId="52" xfId="0" applyNumberFormat="1" applyFont="1" applyFill="1" applyBorder="1" applyAlignment="1" applyProtection="1">
      <alignment horizontal="right" vertical="center" wrapText="1" readingOrder="1"/>
    </xf>
    <xf numFmtId="10" fontId="1" fillId="0" borderId="36" xfId="1" applyNumberFormat="1" applyFont="1" applyFill="1" applyBorder="1" applyAlignment="1">
      <alignment horizontal="center"/>
    </xf>
    <xf numFmtId="164" fontId="1" fillId="0" borderId="8" xfId="1" applyNumberFormat="1" applyFont="1" applyFill="1" applyBorder="1" applyAlignment="1">
      <alignment horizontal="center"/>
    </xf>
    <xf numFmtId="4" fontId="0" fillId="0" borderId="0" xfId="0" applyNumberFormat="1" applyBorder="1"/>
    <xf numFmtId="4" fontId="6" fillId="0" borderId="0" xfId="0" applyNumberFormat="1" applyFont="1" applyFill="1" applyBorder="1" applyAlignment="1" applyProtection="1">
      <alignment horizontal="right" vertical="center" wrapText="1" readingOrder="1"/>
    </xf>
    <xf numFmtId="4" fontId="0" fillId="0" borderId="0" xfId="0" applyNumberFormat="1" applyFill="1" applyBorder="1"/>
    <xf numFmtId="0" fontId="0" fillId="0" borderId="8" xfId="0" applyFill="1" applyBorder="1"/>
    <xf numFmtId="49" fontId="13" fillId="0" borderId="0" xfId="0" applyNumberFormat="1" applyFont="1" applyBorder="1" applyAlignment="1">
      <alignment horizontal="center"/>
    </xf>
    <xf numFmtId="49" fontId="13" fillId="0" borderId="0" xfId="0" applyNumberFormat="1" applyFont="1" applyBorder="1" applyAlignment="1">
      <alignment horizontal="center"/>
    </xf>
    <xf numFmtId="0" fontId="0" fillId="0" borderId="35" xfId="0" applyBorder="1" applyAlignment="1">
      <alignment horizontal="center"/>
    </xf>
    <xf numFmtId="0" fontId="0" fillId="0" borderId="0" xfId="0" applyBorder="1" applyAlignment="1">
      <alignment horizontal="center"/>
    </xf>
    <xf numFmtId="49" fontId="13" fillId="0" borderId="0" xfId="0" applyNumberFormat="1" applyFont="1" applyBorder="1" applyAlignment="1">
      <alignment horizontal="center"/>
    </xf>
    <xf numFmtId="0" fontId="7" fillId="0" borderId="55" xfId="0" applyNumberFormat="1" applyFont="1" applyBorder="1" applyAlignment="1" applyProtection="1">
      <alignment horizontal="center" vertical="center" wrapText="1" readingOrder="1"/>
    </xf>
    <xf numFmtId="0" fontId="7" fillId="0" borderId="0" xfId="0" applyNumberFormat="1" applyFont="1" applyBorder="1" applyAlignment="1" applyProtection="1">
      <alignment horizontal="center" vertical="center" wrapText="1" readingOrder="1"/>
    </xf>
    <xf numFmtId="0" fontId="7" fillId="0" borderId="8" xfId="0" applyNumberFormat="1" applyFont="1" applyBorder="1" applyAlignment="1" applyProtection="1">
      <alignment horizontal="center" vertical="center" wrapText="1" readingOrder="1"/>
    </xf>
    <xf numFmtId="0" fontId="7" fillId="0" borderId="46" xfId="0" applyNumberFormat="1" applyFont="1" applyBorder="1" applyAlignment="1" applyProtection="1">
      <alignment horizontal="center" vertical="center" wrapText="1" readingOrder="1"/>
    </xf>
    <xf numFmtId="4" fontId="6" fillId="0" borderId="0" xfId="0" applyNumberFormat="1" applyFont="1" applyFill="1" applyBorder="1" applyAlignment="1" applyProtection="1">
      <alignment horizontal="right" vertical="center" wrapText="1" readingOrder="1"/>
    </xf>
    <xf numFmtId="0" fontId="0" fillId="3" borderId="0" xfId="0" applyFill="1" applyBorder="1"/>
    <xf numFmtId="0" fontId="0" fillId="3" borderId="0" xfId="0" applyFill="1"/>
    <xf numFmtId="0" fontId="0" fillId="0" borderId="0" xfId="0" applyBorder="1" applyAlignment="1">
      <alignment horizontal="center"/>
    </xf>
    <xf numFmtId="0" fontId="0" fillId="0" borderId="35" xfId="0" applyBorder="1" applyAlignment="1">
      <alignment horizontal="center"/>
    </xf>
    <xf numFmtId="49" fontId="13" fillId="0" borderId="0" xfId="0" applyNumberFormat="1" applyFont="1" applyBorder="1" applyAlignment="1">
      <alignment horizontal="center"/>
    </xf>
    <xf numFmtId="0" fontId="7" fillId="0" borderId="55" xfId="0" applyNumberFormat="1" applyFont="1" applyBorder="1" applyAlignment="1" applyProtection="1">
      <alignment horizontal="center" vertical="center" wrapText="1" readingOrder="1"/>
    </xf>
    <xf numFmtId="0" fontId="7" fillId="0" borderId="0" xfId="0" applyNumberFormat="1" applyFont="1" applyBorder="1" applyAlignment="1" applyProtection="1">
      <alignment horizontal="center" vertical="center" wrapText="1" readingOrder="1"/>
    </xf>
    <xf numFmtId="0" fontId="7" fillId="0" borderId="8" xfId="0" applyNumberFormat="1" applyFont="1" applyBorder="1" applyAlignment="1" applyProtection="1">
      <alignment horizontal="center" vertical="center" wrapText="1" readingOrder="1"/>
    </xf>
    <xf numFmtId="0" fontId="7" fillId="0" borderId="46" xfId="0" applyNumberFormat="1" applyFont="1" applyBorder="1" applyAlignment="1" applyProtection="1">
      <alignment horizontal="center" vertical="center" wrapText="1" readingOrder="1"/>
    </xf>
    <xf numFmtId="0" fontId="0" fillId="0" borderId="35" xfId="0" applyBorder="1" applyAlignment="1">
      <alignment horizontal="center"/>
    </xf>
    <xf numFmtId="0" fontId="0" fillId="0" borderId="0" xfId="0" applyBorder="1" applyAlignment="1">
      <alignment horizontal="center"/>
    </xf>
    <xf numFmtId="49" fontId="13" fillId="0" borderId="0" xfId="0" applyNumberFormat="1" applyFont="1" applyBorder="1" applyAlignment="1">
      <alignment horizontal="center"/>
    </xf>
    <xf numFmtId="4" fontId="6" fillId="0" borderId="0" xfId="0" applyNumberFormat="1" applyFont="1" applyBorder="1" applyAlignment="1" applyProtection="1">
      <alignment horizontal="right" vertical="center" wrapText="1" readingOrder="1"/>
    </xf>
    <xf numFmtId="0" fontId="7" fillId="0" borderId="55" xfId="0" applyNumberFormat="1" applyFont="1" applyBorder="1" applyAlignment="1" applyProtection="1">
      <alignment horizontal="center" vertical="center" wrapText="1" readingOrder="1"/>
    </xf>
    <xf numFmtId="0" fontId="7" fillId="0" borderId="0" xfId="0" applyNumberFormat="1" applyFont="1" applyBorder="1" applyAlignment="1" applyProtection="1">
      <alignment horizontal="center" vertical="center" wrapText="1" readingOrder="1"/>
    </xf>
    <xf numFmtId="0" fontId="7" fillId="0" borderId="8" xfId="0" applyNumberFormat="1" applyFont="1" applyBorder="1" applyAlignment="1" applyProtection="1">
      <alignment horizontal="center" vertical="center" wrapText="1" readingOrder="1"/>
    </xf>
    <xf numFmtId="0" fontId="7" fillId="0" borderId="46" xfId="0" applyNumberFormat="1" applyFont="1" applyBorder="1" applyAlignment="1" applyProtection="1">
      <alignment horizontal="center" vertical="center" wrapText="1" readingOrder="1"/>
    </xf>
    <xf numFmtId="0" fontId="9" fillId="0" borderId="60" xfId="0" applyNumberFormat="1" applyFont="1" applyBorder="1" applyAlignment="1" applyProtection="1">
      <alignment horizontal="left" vertical="top" wrapText="1" readingOrder="1"/>
    </xf>
    <xf numFmtId="10" fontId="11" fillId="0" borderId="77" xfId="1" applyNumberFormat="1" applyFont="1" applyBorder="1" applyAlignment="1" applyProtection="1">
      <alignment horizontal="center" vertical="center" wrapText="1" readingOrder="1"/>
    </xf>
    <xf numFmtId="10" fontId="11" fillId="0" borderId="77" xfId="1" applyNumberFormat="1" applyFont="1" applyFill="1" applyBorder="1" applyAlignment="1" applyProtection="1">
      <alignment horizontal="center" vertical="center" wrapText="1" readingOrder="1"/>
    </xf>
    <xf numFmtId="4" fontId="6" fillId="0" borderId="0" xfId="0" applyNumberFormat="1" applyFont="1" applyFill="1" applyBorder="1" applyAlignment="1" applyProtection="1">
      <alignment horizontal="right" vertical="center" wrapText="1" readingOrder="1"/>
    </xf>
    <xf numFmtId="4" fontId="6" fillId="0" borderId="102" xfId="0" applyNumberFormat="1" applyFont="1" applyFill="1" applyBorder="1" applyAlignment="1" applyProtection="1">
      <alignment horizontal="right" vertical="center" wrapText="1" readingOrder="1"/>
    </xf>
    <xf numFmtId="4" fontId="6" fillId="0" borderId="108" xfId="0" applyNumberFormat="1" applyFont="1" applyFill="1" applyBorder="1" applyAlignment="1" applyProtection="1">
      <alignment horizontal="right" vertical="center" wrapText="1" readingOrder="1"/>
    </xf>
    <xf numFmtId="4" fontId="10" fillId="0" borderId="107" xfId="0" applyNumberFormat="1" applyFont="1" applyFill="1" applyBorder="1" applyAlignment="1" applyProtection="1">
      <alignment horizontal="right" vertical="center" wrapText="1" readingOrder="1"/>
    </xf>
    <xf numFmtId="0" fontId="0" fillId="0" borderId="35" xfId="0" applyFill="1" applyBorder="1"/>
    <xf numFmtId="4" fontId="0" fillId="0" borderId="0" xfId="0" applyNumberFormat="1" applyFill="1"/>
    <xf numFmtId="0" fontId="0" fillId="0" borderId="34" xfId="0" applyFill="1" applyBorder="1"/>
    <xf numFmtId="0" fontId="0" fillId="0" borderId="0" xfId="0" applyAlignment="1">
      <alignment horizontal="center" wrapText="1"/>
    </xf>
    <xf numFmtId="0" fontId="0" fillId="0" borderId="0" xfId="0" applyAlignment="1">
      <alignment wrapText="1"/>
    </xf>
    <xf numFmtId="49" fontId="10" fillId="2" borderId="42" xfId="0" applyNumberFormat="1" applyFont="1" applyFill="1" applyBorder="1" applyAlignment="1" applyProtection="1">
      <alignment vertical="top" wrapText="1" readingOrder="1"/>
    </xf>
    <xf numFmtId="49" fontId="10" fillId="2" borderId="34" xfId="0" applyNumberFormat="1" applyFont="1" applyFill="1" applyBorder="1" applyAlignment="1" applyProtection="1">
      <alignment vertical="top" wrapText="1" readingOrder="1"/>
    </xf>
    <xf numFmtId="10" fontId="0" fillId="0" borderId="0" xfId="0" applyNumberFormat="1"/>
    <xf numFmtId="10" fontId="4" fillId="0" borderId="0" xfId="0" applyNumberFormat="1" applyFont="1" applyAlignment="1" applyProtection="1">
      <alignment vertical="center" wrapText="1" readingOrder="1"/>
    </xf>
    <xf numFmtId="10" fontId="0" fillId="0" borderId="1" xfId="0" applyNumberFormat="1" applyBorder="1"/>
    <xf numFmtId="10" fontId="6" fillId="0" borderId="95" xfId="1" applyNumberFormat="1" applyFont="1" applyBorder="1" applyAlignment="1" applyProtection="1">
      <alignment horizontal="center" vertical="top" wrapText="1" readingOrder="1"/>
    </xf>
    <xf numFmtId="10" fontId="9" fillId="0" borderId="60" xfId="0" applyNumberFormat="1" applyFont="1" applyBorder="1" applyAlignment="1" applyProtection="1">
      <alignment horizontal="left" vertical="top" wrapText="1" readingOrder="1"/>
    </xf>
    <xf numFmtId="10" fontId="5" fillId="0" borderId="67" xfId="0" applyNumberFormat="1" applyFont="1" applyBorder="1" applyAlignment="1" applyProtection="1">
      <alignment horizontal="right" vertical="center" wrapText="1" readingOrder="1"/>
    </xf>
    <xf numFmtId="10" fontId="6" fillId="0" borderId="0" xfId="1" applyNumberFormat="1" applyFont="1" applyBorder="1" applyAlignment="1" applyProtection="1">
      <alignment horizontal="center" vertical="center" wrapText="1" readingOrder="1"/>
    </xf>
    <xf numFmtId="10" fontId="10" fillId="2" borderId="43" xfId="0" applyNumberFormat="1" applyFont="1" applyFill="1" applyBorder="1" applyAlignment="1" applyProtection="1">
      <alignment vertical="top" wrapText="1" readingOrder="1"/>
    </xf>
    <xf numFmtId="10" fontId="6" fillId="0" borderId="47" xfId="1" applyNumberFormat="1" applyFont="1" applyBorder="1" applyAlignment="1" applyProtection="1">
      <alignment horizontal="center" vertical="center" wrapText="1" readingOrder="1"/>
    </xf>
    <xf numFmtId="10" fontId="0" fillId="0" borderId="34" xfId="0" applyNumberFormat="1" applyBorder="1"/>
    <xf numFmtId="10" fontId="0" fillId="0" borderId="47" xfId="0" applyNumberFormat="1" applyBorder="1"/>
    <xf numFmtId="10" fontId="0" fillId="0" borderId="0" xfId="0" applyNumberFormat="1" applyBorder="1"/>
    <xf numFmtId="10" fontId="6" fillId="0" borderId="0" xfId="1" applyNumberFormat="1" applyFont="1" applyFill="1" applyBorder="1" applyAlignment="1" applyProtection="1">
      <alignment horizontal="center" vertical="center" wrapText="1" readingOrder="1"/>
    </xf>
    <xf numFmtId="10" fontId="6" fillId="0" borderId="47" xfId="1" applyNumberFormat="1" applyFont="1" applyFill="1" applyBorder="1" applyAlignment="1" applyProtection="1">
      <alignment horizontal="center" vertical="center" wrapText="1" readingOrder="1"/>
    </xf>
    <xf numFmtId="10" fontId="0" fillId="0" borderId="34" xfId="0" applyNumberFormat="1" applyFill="1" applyBorder="1"/>
    <xf numFmtId="4" fontId="6" fillId="0" borderId="0" xfId="0" applyNumberFormat="1" applyFont="1" applyFill="1" applyBorder="1" applyAlignment="1" applyProtection="1">
      <alignment horizontal="right" vertical="center" wrapText="1" readingOrder="1"/>
    </xf>
    <xf numFmtId="0" fontId="5" fillId="0" borderId="115" xfId="0" applyNumberFormat="1" applyFont="1" applyBorder="1" applyAlignment="1" applyProtection="1">
      <alignment horizontal="center" vertical="center" wrapText="1" readingOrder="1"/>
    </xf>
    <xf numFmtId="0" fontId="0" fillId="0" borderId="0" xfId="0" applyBorder="1" applyAlignment="1">
      <alignment horizontal="center"/>
    </xf>
    <xf numFmtId="0" fontId="0" fillId="0" borderId="0" xfId="0" applyAlignment="1">
      <alignment horizontal="center"/>
    </xf>
    <xf numFmtId="49" fontId="18" fillId="0" borderId="0" xfId="0" applyNumberFormat="1" applyFont="1" applyBorder="1" applyAlignment="1">
      <alignment horizontal="center"/>
    </xf>
    <xf numFmtId="0" fontId="19" fillId="0" borderId="0" xfId="0" applyFont="1" applyAlignment="1">
      <alignment horizontal="center"/>
    </xf>
    <xf numFmtId="49" fontId="12" fillId="0" borderId="0" xfId="0" applyNumberFormat="1" applyFont="1" applyBorder="1" applyAlignment="1">
      <alignment horizontal="center"/>
    </xf>
    <xf numFmtId="0" fontId="2" fillId="0" borderId="0" xfId="0" applyFont="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0" fillId="0" borderId="35" xfId="0" applyBorder="1" applyAlignment="1">
      <alignment horizontal="center"/>
    </xf>
    <xf numFmtId="0" fontId="0" fillId="0" borderId="0" xfId="0" applyAlignment="1">
      <alignment horizontal="center" wrapText="1"/>
    </xf>
    <xf numFmtId="0" fontId="1" fillId="0" borderId="0" xfId="0" applyFont="1" applyAlignment="1">
      <alignment horizontal="center" wrapText="1"/>
    </xf>
    <xf numFmtId="4" fontId="11" fillId="0" borderId="85" xfId="0" applyNumberFormat="1" applyFont="1" applyBorder="1" applyAlignment="1" applyProtection="1">
      <alignment horizontal="center" vertical="center" wrapText="1" readingOrder="1"/>
    </xf>
    <xf numFmtId="4" fontId="11" fillId="0" borderId="89" xfId="0" applyNumberFormat="1" applyFont="1" applyBorder="1" applyAlignment="1" applyProtection="1">
      <alignment horizontal="center" vertical="center" wrapText="1" readingOrder="1"/>
    </xf>
    <xf numFmtId="4" fontId="11" fillId="0" borderId="42" xfId="0" applyNumberFormat="1" applyFont="1" applyBorder="1" applyAlignment="1" applyProtection="1">
      <alignment horizontal="center" vertical="center" wrapText="1" readingOrder="1"/>
    </xf>
    <xf numFmtId="4" fontId="11" fillId="0" borderId="79" xfId="0" applyNumberFormat="1" applyFont="1" applyBorder="1" applyAlignment="1" applyProtection="1">
      <alignment horizontal="center" vertical="center" wrapText="1" readingOrder="1"/>
    </xf>
    <xf numFmtId="4" fontId="11" fillId="0" borderId="74" xfId="0" applyNumberFormat="1" applyFont="1" applyBorder="1" applyAlignment="1" applyProtection="1">
      <alignment horizontal="center" vertical="center" wrapText="1" readingOrder="1"/>
    </xf>
    <xf numFmtId="4" fontId="11" fillId="0" borderId="34" xfId="0" applyNumberFormat="1" applyFont="1" applyBorder="1" applyAlignment="1" applyProtection="1">
      <alignment horizontal="center" vertical="center" wrapText="1" readingOrder="1"/>
    </xf>
    <xf numFmtId="4" fontId="11" fillId="0" borderId="43" xfId="0" applyNumberFormat="1" applyFont="1" applyBorder="1" applyAlignment="1" applyProtection="1">
      <alignment horizontal="center" vertical="center" wrapText="1" readingOrder="1"/>
    </xf>
    <xf numFmtId="0" fontId="2" fillId="0" borderId="51" xfId="0" applyFont="1" applyBorder="1" applyAlignment="1">
      <alignment horizontal="left"/>
    </xf>
    <xf numFmtId="0" fontId="2" fillId="0" borderId="35" xfId="0" applyFont="1" applyBorder="1" applyAlignment="1">
      <alignment horizontal="left"/>
    </xf>
    <xf numFmtId="0" fontId="0" fillId="0" borderId="61" xfId="0" applyBorder="1" applyAlignment="1">
      <alignment horizontal="center"/>
    </xf>
    <xf numFmtId="0" fontId="16" fillId="0" borderId="51" xfId="0" applyFont="1" applyBorder="1" applyAlignment="1">
      <alignment horizontal="left" vertical="top" wrapText="1"/>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0" borderId="55"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0" fillId="0" borderId="61" xfId="0" applyBorder="1" applyAlignment="1">
      <alignment horizontal="left" vertical="top" wrapText="1"/>
    </xf>
    <xf numFmtId="0" fontId="0" fillId="0" borderId="1" xfId="0" applyBorder="1" applyAlignment="1">
      <alignment horizontal="left" vertical="top" wrapText="1"/>
    </xf>
    <xf numFmtId="0" fontId="0" fillId="0" borderId="47" xfId="0" applyBorder="1" applyAlignment="1">
      <alignment horizontal="left" vertical="top" wrapText="1"/>
    </xf>
    <xf numFmtId="49" fontId="12" fillId="0" borderId="0" xfId="0" applyNumberFormat="1" applyFont="1" applyBorder="1" applyAlignment="1">
      <alignment horizontal="center" vertical="center"/>
    </xf>
    <xf numFmtId="49" fontId="13" fillId="0" borderId="0" xfId="0" applyNumberFormat="1" applyFont="1" applyBorder="1" applyAlignment="1">
      <alignment horizontal="center"/>
    </xf>
    <xf numFmtId="49" fontId="13" fillId="0" borderId="1" xfId="0" applyNumberFormat="1" applyFont="1" applyBorder="1" applyAlignment="1">
      <alignment horizontal="center"/>
    </xf>
    <xf numFmtId="49" fontId="12" fillId="0" borderId="1" xfId="0" applyNumberFormat="1" applyFont="1" applyBorder="1" applyAlignment="1">
      <alignment horizontal="center" vertical="center"/>
    </xf>
    <xf numFmtId="0" fontId="7" fillId="0" borderId="81" xfId="0" applyNumberFormat="1" applyFont="1" applyBorder="1" applyAlignment="1" applyProtection="1">
      <alignment vertical="center" wrapText="1" readingOrder="1"/>
    </xf>
    <xf numFmtId="0" fontId="7" fillId="0" borderId="82" xfId="0" applyNumberFormat="1" applyFont="1" applyBorder="1" applyAlignment="1" applyProtection="1">
      <alignment vertical="center" wrapText="1" readingOrder="1"/>
    </xf>
    <xf numFmtId="4" fontId="6" fillId="0" borderId="51" xfId="0" applyNumberFormat="1" applyFont="1" applyBorder="1" applyAlignment="1" applyProtection="1">
      <alignment horizontal="center" vertical="center" wrapText="1" readingOrder="1"/>
    </xf>
    <xf numFmtId="4" fontId="6" fillId="0" borderId="83" xfId="0" applyNumberFormat="1" applyFont="1" applyBorder="1" applyAlignment="1" applyProtection="1">
      <alignment horizontal="center" vertical="center" wrapText="1" readingOrder="1"/>
    </xf>
    <xf numFmtId="4" fontId="6" fillId="0" borderId="81" xfId="0" applyNumberFormat="1" applyFont="1" applyBorder="1" applyAlignment="1" applyProtection="1">
      <alignment horizontal="center" vertical="center" wrapText="1" readingOrder="1"/>
    </xf>
    <xf numFmtId="4" fontId="6" fillId="0" borderId="84" xfId="0" applyNumberFormat="1" applyFont="1" applyBorder="1" applyAlignment="1" applyProtection="1">
      <alignment horizontal="center" vertical="center" wrapText="1" readingOrder="1"/>
    </xf>
    <xf numFmtId="4" fontId="6" fillId="0" borderId="54" xfId="0" applyNumberFormat="1" applyFont="1" applyBorder="1" applyAlignment="1" applyProtection="1">
      <alignment horizontal="center" vertical="center" wrapText="1" readingOrder="1"/>
    </xf>
    <xf numFmtId="4" fontId="6" fillId="0" borderId="35" xfId="0" applyNumberFormat="1" applyFont="1" applyBorder="1" applyAlignment="1" applyProtection="1">
      <alignment horizontal="center" vertical="center" wrapText="1" readingOrder="1"/>
    </xf>
    <xf numFmtId="4" fontId="6" fillId="0" borderId="36" xfId="0" applyNumberFormat="1" applyFont="1" applyBorder="1" applyAlignment="1" applyProtection="1">
      <alignment horizontal="center" vertical="center" wrapText="1" readingOrder="1"/>
    </xf>
    <xf numFmtId="0" fontId="7" fillId="0" borderId="85" xfId="0" applyNumberFormat="1" applyFont="1" applyBorder="1" applyAlignment="1" applyProtection="1">
      <alignment vertical="center" wrapText="1" readingOrder="1"/>
    </xf>
    <xf numFmtId="0" fontId="7" fillId="0" borderId="86" xfId="0" applyNumberFormat="1" applyFont="1" applyBorder="1" applyAlignment="1" applyProtection="1">
      <alignment vertical="center" wrapText="1" readingOrder="1"/>
    </xf>
    <xf numFmtId="4" fontId="6" fillId="0" borderId="85" xfId="0" applyNumberFormat="1" applyFont="1" applyBorder="1" applyAlignment="1" applyProtection="1">
      <alignment horizontal="center" vertical="center" wrapText="1" readingOrder="1"/>
    </xf>
    <xf numFmtId="4" fontId="6" fillId="0" borderId="87" xfId="0" applyNumberFormat="1" applyFont="1" applyBorder="1" applyAlignment="1" applyProtection="1">
      <alignment horizontal="center" vertical="center" wrapText="1" readingOrder="1"/>
    </xf>
    <xf numFmtId="4" fontId="6" fillId="0" borderId="88" xfId="0" applyNumberFormat="1" applyFont="1" applyBorder="1" applyAlignment="1" applyProtection="1">
      <alignment horizontal="center" vertical="center" wrapText="1" readingOrder="1"/>
    </xf>
    <xf numFmtId="4" fontId="6" fillId="0" borderId="86" xfId="0" applyNumberFormat="1" applyFont="1" applyBorder="1" applyAlignment="1" applyProtection="1">
      <alignment horizontal="center" vertical="center" wrapText="1" readingOrder="1"/>
    </xf>
    <xf numFmtId="4" fontId="6" fillId="0" borderId="58" xfId="0" applyNumberFormat="1" applyFont="1" applyBorder="1" applyAlignment="1" applyProtection="1">
      <alignment horizontal="center" vertical="center" wrapText="1" readingOrder="1"/>
    </xf>
    <xf numFmtId="4" fontId="6" fillId="0" borderId="59" xfId="0" applyNumberFormat="1" applyFont="1" applyBorder="1" applyAlignment="1" applyProtection="1">
      <alignment horizontal="center" vertical="center" wrapText="1" readingOrder="1"/>
    </xf>
    <xf numFmtId="49" fontId="6" fillId="0" borderId="55" xfId="0" applyNumberFormat="1" applyFont="1" applyBorder="1" applyAlignment="1" applyProtection="1">
      <alignment horizontal="left" vertical="top" wrapText="1" readingOrder="1"/>
    </xf>
    <xf numFmtId="49" fontId="6" fillId="0" borderId="0" xfId="0" applyNumberFormat="1" applyFont="1" applyBorder="1" applyAlignment="1" applyProtection="1">
      <alignment horizontal="left" vertical="top" wrapText="1" readingOrder="1"/>
    </xf>
    <xf numFmtId="49" fontId="6" fillId="0" borderId="8" xfId="0" applyNumberFormat="1" applyFont="1" applyBorder="1" applyAlignment="1" applyProtection="1">
      <alignment horizontal="left" vertical="top" wrapText="1" readingOrder="1"/>
    </xf>
    <xf numFmtId="4" fontId="6" fillId="0" borderId="55" xfId="0" applyNumberFormat="1" applyFont="1" applyBorder="1" applyAlignment="1" applyProtection="1">
      <alignment horizontal="right" vertical="center" wrapText="1" readingOrder="1"/>
    </xf>
    <xf numFmtId="4" fontId="6" fillId="0" borderId="76" xfId="0" applyNumberFormat="1" applyFont="1" applyBorder="1" applyAlignment="1" applyProtection="1">
      <alignment horizontal="right" vertical="center" wrapText="1" readingOrder="1"/>
    </xf>
    <xf numFmtId="49" fontId="6" fillId="0" borderId="55" xfId="0" applyNumberFormat="1" applyFont="1" applyBorder="1" applyAlignment="1" applyProtection="1">
      <alignment horizontal="left" vertical="top" wrapText="1" indent="4" readingOrder="1"/>
    </xf>
    <xf numFmtId="49" fontId="6" fillId="0" borderId="0" xfId="0" applyNumberFormat="1" applyFont="1" applyBorder="1" applyAlignment="1" applyProtection="1">
      <alignment horizontal="left" vertical="top" wrapText="1" indent="4" readingOrder="1"/>
    </xf>
    <xf numFmtId="49" fontId="6" fillId="0" borderId="8" xfId="0" applyNumberFormat="1" applyFont="1" applyBorder="1" applyAlignment="1" applyProtection="1">
      <alignment horizontal="left" vertical="top" wrapText="1" indent="4" readingOrder="1"/>
    </xf>
    <xf numFmtId="4" fontId="6" fillId="0" borderId="61" xfId="0" applyNumberFormat="1" applyFont="1" applyBorder="1" applyAlignment="1" applyProtection="1">
      <alignment horizontal="right" vertical="center" wrapText="1" readingOrder="1"/>
    </xf>
    <xf numFmtId="4" fontId="6" fillId="0" borderId="106" xfId="0" applyNumberFormat="1" applyFont="1" applyBorder="1" applyAlignment="1" applyProtection="1">
      <alignment horizontal="right" vertical="center" wrapText="1" readingOrder="1"/>
    </xf>
    <xf numFmtId="0" fontId="5" fillId="0" borderId="42" xfId="0" applyNumberFormat="1" applyFont="1" applyBorder="1" applyAlignment="1" applyProtection="1">
      <alignment horizontal="left" vertical="center" wrapText="1" readingOrder="1"/>
    </xf>
    <xf numFmtId="0" fontId="5" fillId="0" borderId="62" xfId="0" applyNumberFormat="1" applyFont="1" applyBorder="1" applyAlignment="1" applyProtection="1">
      <alignment horizontal="left" vertical="center" wrapText="1" readingOrder="1"/>
    </xf>
    <xf numFmtId="0" fontId="5" fillId="0" borderId="39" xfId="0" applyNumberFormat="1" applyFont="1" applyBorder="1" applyAlignment="1" applyProtection="1">
      <alignment horizontal="left" vertical="center" wrapText="1" readingOrder="1"/>
    </xf>
    <xf numFmtId="4" fontId="10" fillId="0" borderId="42" xfId="0" applyNumberFormat="1" applyFont="1" applyBorder="1" applyAlignment="1" applyProtection="1">
      <alignment horizontal="right" vertical="center" wrapText="1" readingOrder="1"/>
    </xf>
    <xf numFmtId="4" fontId="10" fillId="0" borderId="79" xfId="0" applyNumberFormat="1" applyFont="1" applyBorder="1" applyAlignment="1" applyProtection="1">
      <alignment horizontal="right" vertical="center" wrapText="1" readingOrder="1"/>
    </xf>
    <xf numFmtId="0" fontId="2" fillId="0" borderId="42" xfId="0" applyFont="1" applyBorder="1" applyAlignment="1">
      <alignment horizontal="center" vertical="center"/>
    </xf>
    <xf numFmtId="0" fontId="2" fillId="0" borderId="34" xfId="0" applyFont="1" applyBorder="1" applyAlignment="1">
      <alignment horizontal="center" vertical="center"/>
    </xf>
    <xf numFmtId="0" fontId="0" fillId="0" borderId="51" xfId="0" applyBorder="1" applyAlignment="1">
      <alignment horizontal="center"/>
    </xf>
    <xf numFmtId="0" fontId="0" fillId="0" borderId="36" xfId="0" applyBorder="1" applyAlignment="1">
      <alignment horizontal="center"/>
    </xf>
    <xf numFmtId="0" fontId="0" fillId="0" borderId="47" xfId="0" applyBorder="1" applyAlignment="1">
      <alignment horizontal="center"/>
    </xf>
    <xf numFmtId="0" fontId="7" fillId="0" borderId="42" xfId="0" applyNumberFormat="1" applyFont="1" applyBorder="1" applyAlignment="1" applyProtection="1">
      <alignment horizontal="center" vertical="center" wrapText="1" readingOrder="1"/>
    </xf>
    <xf numFmtId="0" fontId="7" fillId="0" borderId="34" xfId="0" applyNumberFormat="1" applyFont="1" applyBorder="1" applyAlignment="1" applyProtection="1">
      <alignment horizontal="center" vertical="center" wrapText="1" readingOrder="1"/>
    </xf>
    <xf numFmtId="0" fontId="7" fillId="0" borderId="43" xfId="0" applyNumberFormat="1" applyFont="1" applyBorder="1" applyAlignment="1" applyProtection="1">
      <alignment horizontal="center" vertical="center" wrapText="1" readingOrder="1"/>
    </xf>
    <xf numFmtId="0" fontId="2" fillId="0" borderId="51" xfId="0" applyFont="1" applyBorder="1" applyAlignment="1">
      <alignment horizontal="center"/>
    </xf>
    <xf numFmtId="0" fontId="2" fillId="0" borderId="35" xfId="0"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4" fontId="6" fillId="0" borderId="0" xfId="0" applyNumberFormat="1" applyFont="1" applyBorder="1" applyAlignment="1" applyProtection="1">
      <alignment horizontal="right" vertical="center" wrapText="1" readingOrder="1"/>
    </xf>
    <xf numFmtId="49" fontId="10" fillId="2" borderId="42" xfId="0" applyNumberFormat="1" applyFont="1" applyFill="1" applyBorder="1" applyAlignment="1" applyProtection="1">
      <alignment horizontal="left" vertical="top" wrapText="1" readingOrder="1"/>
    </xf>
    <xf numFmtId="49" fontId="10" fillId="2" borderId="34" xfId="0" applyNumberFormat="1" applyFont="1" applyFill="1" applyBorder="1" applyAlignment="1" applyProtection="1">
      <alignment horizontal="left" vertical="top" wrapText="1" readingOrder="1"/>
    </xf>
    <xf numFmtId="49" fontId="10" fillId="2" borderId="43" xfId="0" applyNumberFormat="1" applyFont="1" applyFill="1" applyBorder="1" applyAlignment="1" applyProtection="1">
      <alignment horizontal="left" vertical="top" wrapText="1" readingOrder="1"/>
    </xf>
    <xf numFmtId="4" fontId="6" fillId="0" borderId="51" xfId="0" applyNumberFormat="1" applyFont="1" applyBorder="1" applyAlignment="1" applyProtection="1">
      <alignment horizontal="right" vertical="center" wrapText="1" readingOrder="1"/>
    </xf>
    <xf numFmtId="4" fontId="6" fillId="0" borderId="5" xfId="0" applyNumberFormat="1" applyFont="1" applyBorder="1" applyAlignment="1" applyProtection="1">
      <alignment horizontal="right" vertical="center" wrapText="1" readingOrder="1"/>
    </xf>
    <xf numFmtId="0" fontId="7" fillId="2" borderId="51" xfId="0" applyNumberFormat="1" applyFont="1" applyFill="1" applyBorder="1" applyAlignment="1" applyProtection="1">
      <alignment horizontal="left" vertical="center" wrapText="1" readingOrder="1"/>
    </xf>
    <xf numFmtId="0" fontId="7" fillId="2" borderId="35" xfId="0" applyNumberFormat="1" applyFont="1" applyFill="1" applyBorder="1" applyAlignment="1" applyProtection="1">
      <alignment horizontal="left" vertical="center" wrapText="1" readingOrder="1"/>
    </xf>
    <xf numFmtId="0" fontId="7" fillId="2" borderId="36" xfId="0" applyNumberFormat="1" applyFont="1" applyFill="1" applyBorder="1" applyAlignment="1" applyProtection="1">
      <alignment horizontal="left" vertical="center" wrapText="1" readingOrder="1"/>
    </xf>
    <xf numFmtId="49" fontId="6" fillId="0" borderId="51" xfId="0" applyNumberFormat="1" applyFont="1" applyFill="1" applyBorder="1" applyAlignment="1" applyProtection="1">
      <alignment horizontal="left" vertical="top" wrapText="1" readingOrder="1"/>
    </xf>
    <xf numFmtId="49" fontId="6" fillId="0" borderId="35" xfId="0" applyNumberFormat="1" applyFont="1" applyFill="1" applyBorder="1" applyAlignment="1" applyProtection="1">
      <alignment horizontal="left" vertical="top" wrapText="1" readingOrder="1"/>
    </xf>
    <xf numFmtId="49" fontId="6" fillId="0" borderId="36" xfId="0" applyNumberFormat="1" applyFont="1" applyFill="1" applyBorder="1" applyAlignment="1" applyProtection="1">
      <alignment horizontal="left" vertical="top" wrapText="1" readingOrder="1"/>
    </xf>
    <xf numFmtId="4" fontId="6" fillId="0" borderId="51" xfId="0" applyNumberFormat="1" applyFont="1" applyFill="1" applyBorder="1" applyAlignment="1" applyProtection="1">
      <alignment horizontal="right" vertical="center" wrapText="1" readingOrder="1"/>
    </xf>
    <xf numFmtId="4" fontId="6" fillId="0" borderId="83" xfId="0" applyNumberFormat="1" applyFont="1" applyFill="1" applyBorder="1" applyAlignment="1" applyProtection="1">
      <alignment horizontal="right" vertical="center" wrapText="1" readingOrder="1"/>
    </xf>
    <xf numFmtId="49" fontId="6" fillId="0" borderId="55" xfId="0" applyNumberFormat="1" applyFont="1" applyFill="1" applyBorder="1" applyAlignment="1" applyProtection="1">
      <alignment horizontal="left" vertical="top" wrapText="1" readingOrder="1"/>
    </xf>
    <xf numFmtId="49" fontId="6" fillId="0" borderId="0" xfId="0" applyNumberFormat="1" applyFont="1" applyFill="1" applyBorder="1" applyAlignment="1" applyProtection="1">
      <alignment horizontal="left" vertical="top" wrapText="1" readingOrder="1"/>
    </xf>
    <xf numFmtId="49" fontId="6" fillId="0" borderId="8" xfId="0" applyNumberFormat="1" applyFont="1" applyFill="1" applyBorder="1" applyAlignment="1" applyProtection="1">
      <alignment horizontal="left" vertical="top" wrapText="1" readingOrder="1"/>
    </xf>
    <xf numFmtId="4" fontId="6" fillId="0" borderId="55" xfId="0" applyNumberFormat="1" applyFont="1" applyFill="1" applyBorder="1" applyAlignment="1" applyProtection="1">
      <alignment horizontal="right" vertical="center" wrapText="1" readingOrder="1"/>
    </xf>
    <xf numFmtId="4" fontId="6" fillId="0" borderId="59" xfId="0" applyNumberFormat="1" applyFont="1" applyFill="1" applyBorder="1" applyAlignment="1" applyProtection="1">
      <alignment horizontal="right" vertical="center" wrapText="1" readingOrder="1"/>
    </xf>
    <xf numFmtId="4" fontId="6" fillId="0" borderId="59" xfId="0" applyNumberFormat="1" applyFont="1" applyBorder="1" applyAlignment="1" applyProtection="1">
      <alignment horizontal="right" vertical="center" wrapText="1" readingOrder="1"/>
    </xf>
    <xf numFmtId="49" fontId="6" fillId="0" borderId="55" xfId="0" applyNumberFormat="1" applyFont="1" applyBorder="1" applyAlignment="1" applyProtection="1">
      <alignment horizontal="left" vertical="top" wrapText="1" indent="1" readingOrder="1"/>
    </xf>
    <xf numFmtId="49" fontId="6" fillId="0" borderId="56" xfId="0" applyNumberFormat="1" applyFont="1" applyBorder="1" applyAlignment="1" applyProtection="1">
      <alignment horizontal="left" vertical="top" wrapText="1" indent="1" readingOrder="1"/>
    </xf>
    <xf numFmtId="49" fontId="6" fillId="0" borderId="57" xfId="0" applyNumberFormat="1" applyFont="1" applyBorder="1" applyAlignment="1" applyProtection="1">
      <alignment horizontal="left" vertical="top" wrapText="1" indent="1" readingOrder="1"/>
    </xf>
    <xf numFmtId="49" fontId="6" fillId="0" borderId="58" xfId="0" applyNumberFormat="1" applyFont="1" applyBorder="1" applyAlignment="1" applyProtection="1">
      <alignment horizontal="center" vertical="top" wrapText="1" readingOrder="1"/>
    </xf>
    <xf numFmtId="49" fontId="6" fillId="0" borderId="8" xfId="0" applyNumberFormat="1" applyFont="1" applyBorder="1" applyAlignment="1" applyProtection="1">
      <alignment horizontal="center" vertical="top" wrapText="1" readingOrder="1"/>
    </xf>
    <xf numFmtId="3" fontId="6" fillId="0" borderId="61" xfId="0" applyNumberFormat="1" applyFont="1" applyBorder="1" applyAlignment="1" applyProtection="1">
      <alignment horizontal="center" vertical="top" wrapText="1" readingOrder="1"/>
    </xf>
    <xf numFmtId="3" fontId="6" fillId="0" borderId="100" xfId="0" applyNumberFormat="1" applyFont="1" applyBorder="1" applyAlignment="1" applyProtection="1">
      <alignment horizontal="center" vertical="top" wrapText="1" readingOrder="1"/>
    </xf>
    <xf numFmtId="3" fontId="6" fillId="0" borderId="58" xfId="0" applyNumberFormat="1" applyFont="1" applyBorder="1" applyAlignment="1" applyProtection="1">
      <alignment horizontal="center" vertical="top" wrapText="1" readingOrder="1"/>
    </xf>
    <xf numFmtId="3" fontId="6" fillId="0" borderId="56" xfId="0" applyNumberFormat="1" applyFont="1" applyBorder="1" applyAlignment="1" applyProtection="1">
      <alignment horizontal="center" vertical="top" wrapText="1" readingOrder="1"/>
    </xf>
    <xf numFmtId="3" fontId="6" fillId="0" borderId="57" xfId="0" applyNumberFormat="1" applyFont="1" applyBorder="1" applyAlignment="1" applyProtection="1">
      <alignment horizontal="center" vertical="top" wrapText="1" readingOrder="1"/>
    </xf>
    <xf numFmtId="3" fontId="6" fillId="0" borderId="0" xfId="0" applyNumberFormat="1" applyFont="1" applyBorder="1" applyAlignment="1" applyProtection="1">
      <alignment horizontal="center" vertical="top" wrapText="1" readingOrder="1"/>
    </xf>
    <xf numFmtId="0" fontId="5" fillId="0" borderId="42" xfId="0" applyNumberFormat="1" applyFont="1" applyBorder="1" applyAlignment="1" applyProtection="1">
      <alignment horizontal="center" vertical="center" wrapText="1" readingOrder="1"/>
    </xf>
    <xf numFmtId="0" fontId="5" fillId="0" borderId="34" xfId="0" applyNumberFormat="1" applyFont="1" applyBorder="1" applyAlignment="1" applyProtection="1">
      <alignment horizontal="center" vertical="center" wrapText="1" readingOrder="1"/>
    </xf>
    <xf numFmtId="0" fontId="5" fillId="0" borderId="43" xfId="0" applyNumberFormat="1" applyFont="1" applyBorder="1" applyAlignment="1" applyProtection="1">
      <alignment horizontal="center" vertical="center" wrapText="1" readingOrder="1"/>
    </xf>
    <xf numFmtId="4" fontId="5" fillId="0" borderId="42" xfId="0" applyNumberFormat="1" applyFont="1" applyBorder="1" applyAlignment="1" applyProtection="1">
      <alignment horizontal="center" vertical="center" wrapText="1" readingOrder="1"/>
    </xf>
    <xf numFmtId="4" fontId="5" fillId="0" borderId="34" xfId="0" applyNumberFormat="1" applyFont="1" applyBorder="1" applyAlignment="1" applyProtection="1">
      <alignment horizontal="center" vertical="center" wrapText="1" readingOrder="1"/>
    </xf>
    <xf numFmtId="4" fontId="5" fillId="0" borderId="43" xfId="0" applyNumberFormat="1" applyFont="1" applyBorder="1" applyAlignment="1" applyProtection="1">
      <alignment horizontal="center" vertical="center" wrapText="1" readingOrder="1"/>
    </xf>
    <xf numFmtId="0" fontId="7" fillId="0" borderId="51" xfId="0" applyNumberFormat="1" applyFont="1" applyBorder="1" applyAlignment="1" applyProtection="1">
      <alignment horizontal="center" vertical="center" wrapText="1" readingOrder="1"/>
    </xf>
    <xf numFmtId="0" fontId="7" fillId="0" borderId="35" xfId="0" applyNumberFormat="1" applyFont="1" applyBorder="1" applyAlignment="1" applyProtection="1">
      <alignment horizontal="center" vertical="center" wrapText="1" readingOrder="1"/>
    </xf>
    <xf numFmtId="0" fontId="7" fillId="0" borderId="36" xfId="0" applyNumberFormat="1" applyFont="1" applyBorder="1" applyAlignment="1" applyProtection="1">
      <alignment horizontal="center" vertical="center" wrapText="1" readingOrder="1"/>
    </xf>
    <xf numFmtId="0" fontId="7" fillId="0" borderId="55" xfId="0" applyNumberFormat="1" applyFont="1" applyBorder="1" applyAlignment="1" applyProtection="1">
      <alignment horizontal="center" vertical="center" wrapText="1" readingOrder="1"/>
    </xf>
    <xf numFmtId="0" fontId="7" fillId="0" borderId="0" xfId="0" applyNumberFormat="1" applyFont="1" applyBorder="1" applyAlignment="1" applyProtection="1">
      <alignment horizontal="center" vertical="center" wrapText="1" readingOrder="1"/>
    </xf>
    <xf numFmtId="0" fontId="7" fillId="0" borderId="8" xfId="0" applyNumberFormat="1" applyFont="1" applyBorder="1" applyAlignment="1" applyProtection="1">
      <alignment horizontal="center" vertical="center" wrapText="1" readingOrder="1"/>
    </xf>
    <xf numFmtId="0" fontId="8" fillId="0" borderId="37" xfId="0" applyNumberFormat="1" applyFont="1" applyBorder="1" applyAlignment="1" applyProtection="1">
      <alignment horizontal="center" vertical="center" wrapText="1" readingOrder="1"/>
    </xf>
    <xf numFmtId="0" fontId="8" fillId="0" borderId="38" xfId="0" applyNumberFormat="1" applyFont="1" applyBorder="1" applyAlignment="1" applyProtection="1">
      <alignment horizontal="center" vertical="center" wrapText="1" readingOrder="1"/>
    </xf>
    <xf numFmtId="0" fontId="8" fillId="0" borderId="39" xfId="0" applyNumberFormat="1" applyFont="1" applyBorder="1" applyAlignment="1" applyProtection="1">
      <alignment horizontal="center" vertical="center" wrapText="1" readingOrder="1"/>
    </xf>
    <xf numFmtId="0" fontId="7" fillId="0" borderId="40" xfId="0" applyNumberFormat="1" applyFont="1" applyBorder="1" applyAlignment="1" applyProtection="1">
      <alignment horizontal="center" vertical="center" wrapText="1" readingOrder="1"/>
    </xf>
    <xf numFmtId="0" fontId="7" fillId="0" borderId="41" xfId="0" applyNumberFormat="1" applyFont="1" applyBorder="1" applyAlignment="1" applyProtection="1">
      <alignment horizontal="center" vertical="center" wrapText="1" readingOrder="1"/>
    </xf>
    <xf numFmtId="0" fontId="7" fillId="0" borderId="2" xfId="0" applyNumberFormat="1" applyFont="1" applyBorder="1" applyAlignment="1" applyProtection="1">
      <alignment horizontal="center" vertical="center" wrapText="1" readingOrder="1"/>
    </xf>
    <xf numFmtId="0" fontId="7" fillId="0" borderId="30" xfId="0" applyNumberFormat="1" applyFont="1" applyBorder="1" applyAlignment="1" applyProtection="1">
      <alignment horizontal="center" vertical="center" wrapText="1" readingOrder="1"/>
    </xf>
    <xf numFmtId="0" fontId="7" fillId="0" borderId="69" xfId="0" applyNumberFormat="1" applyFont="1" applyBorder="1" applyAlignment="1" applyProtection="1">
      <alignment horizontal="center" vertical="center" wrapText="1" readingOrder="1"/>
    </xf>
    <xf numFmtId="0" fontId="7" fillId="0" borderId="17" xfId="0" applyNumberFormat="1" applyFont="1" applyBorder="1" applyAlignment="1" applyProtection="1">
      <alignment horizontal="center" vertical="center" wrapText="1" readingOrder="1"/>
    </xf>
    <xf numFmtId="0" fontId="7" fillId="0" borderId="5" xfId="0" applyNumberFormat="1" applyFont="1" applyBorder="1" applyAlignment="1" applyProtection="1">
      <alignment horizontal="center" vertical="center" wrapText="1" readingOrder="1"/>
    </xf>
    <xf numFmtId="0" fontId="7" fillId="0" borderId="6" xfId="0" applyNumberFormat="1" applyFont="1" applyBorder="1" applyAlignment="1" applyProtection="1">
      <alignment horizontal="center" vertical="center" wrapText="1" readingOrder="1"/>
    </xf>
    <xf numFmtId="0" fontId="7" fillId="0" borderId="7" xfId="0" applyNumberFormat="1" applyFont="1" applyBorder="1" applyAlignment="1" applyProtection="1">
      <alignment horizontal="center" vertical="center" wrapText="1" readingOrder="1"/>
    </xf>
    <xf numFmtId="0" fontId="7" fillId="0" borderId="68" xfId="0" applyNumberFormat="1" applyFont="1" applyBorder="1" applyAlignment="1" applyProtection="1">
      <alignment horizontal="center" vertical="center" wrapText="1" readingOrder="1"/>
    </xf>
    <xf numFmtId="0" fontId="7" fillId="0" borderId="62" xfId="0" applyNumberFormat="1" applyFont="1" applyBorder="1" applyAlignment="1" applyProtection="1">
      <alignment horizontal="center" vertical="center" wrapText="1" readingOrder="1"/>
    </xf>
    <xf numFmtId="0" fontId="7" fillId="0" borderId="46" xfId="0" applyNumberFormat="1" applyFont="1" applyBorder="1" applyAlignment="1" applyProtection="1">
      <alignment horizontal="center" vertical="center" wrapText="1" readingOrder="1"/>
    </xf>
    <xf numFmtId="0" fontId="7" fillId="0" borderId="50" xfId="0" applyNumberFormat="1" applyFont="1" applyBorder="1" applyAlignment="1" applyProtection="1">
      <alignment horizontal="center" vertical="center" wrapText="1" readingOrder="1"/>
    </xf>
    <xf numFmtId="49" fontId="10" fillId="0" borderId="55" xfId="0" applyNumberFormat="1" applyFont="1" applyBorder="1" applyAlignment="1" applyProtection="1">
      <alignment horizontal="left" vertical="top" wrapText="1" readingOrder="1"/>
    </xf>
    <xf numFmtId="49" fontId="10" fillId="0" borderId="0" xfId="0" applyNumberFormat="1" applyFont="1" applyBorder="1" applyAlignment="1" applyProtection="1">
      <alignment horizontal="left" vertical="top" wrapText="1" readingOrder="1"/>
    </xf>
    <xf numFmtId="49" fontId="10" fillId="0" borderId="59" xfId="0" applyNumberFormat="1" applyFont="1" applyBorder="1" applyAlignment="1" applyProtection="1">
      <alignment horizontal="left" vertical="top" wrapText="1" readingOrder="1"/>
    </xf>
    <xf numFmtId="49" fontId="6" fillId="0" borderId="0" xfId="0" applyNumberFormat="1" applyFont="1" applyBorder="1" applyAlignment="1" applyProtection="1">
      <alignment horizontal="center" vertical="top" wrapText="1" readingOrder="1"/>
    </xf>
    <xf numFmtId="49" fontId="6" fillId="0" borderId="56" xfId="0" applyNumberFormat="1" applyFont="1" applyBorder="1" applyAlignment="1" applyProtection="1">
      <alignment horizontal="center" vertical="top" wrapText="1" readingOrder="1"/>
    </xf>
    <xf numFmtId="3" fontId="6" fillId="0" borderId="55" xfId="0" applyNumberFormat="1" applyFont="1" applyBorder="1" applyAlignment="1" applyProtection="1">
      <alignment horizontal="center" vertical="top" wrapText="1" readingOrder="1"/>
    </xf>
    <xf numFmtId="3" fontId="6" fillId="0" borderId="60" xfId="0" applyNumberFormat="1" applyFont="1" applyBorder="1" applyAlignment="1" applyProtection="1">
      <alignment horizontal="center" vertical="top" wrapText="1" readingOrder="1"/>
    </xf>
    <xf numFmtId="3" fontId="6" fillId="0" borderId="59" xfId="0" applyNumberFormat="1" applyFont="1" applyBorder="1" applyAlignment="1" applyProtection="1">
      <alignment horizontal="center" vertical="top" wrapText="1" readingOrder="1"/>
    </xf>
    <xf numFmtId="3" fontId="6" fillId="0" borderId="58" xfId="0" applyNumberFormat="1" applyFont="1" applyFill="1" applyBorder="1" applyAlignment="1" applyProtection="1">
      <alignment horizontal="center" vertical="top" wrapText="1" readingOrder="1"/>
    </xf>
    <xf numFmtId="3" fontId="6" fillId="0" borderId="56" xfId="0" applyNumberFormat="1" applyFont="1" applyFill="1" applyBorder="1" applyAlignment="1" applyProtection="1">
      <alignment horizontal="center" vertical="top" wrapText="1" readingOrder="1"/>
    </xf>
    <xf numFmtId="3" fontId="6" fillId="0" borderId="57" xfId="0" applyNumberFormat="1" applyFont="1" applyFill="1" applyBorder="1" applyAlignment="1" applyProtection="1">
      <alignment horizontal="center" vertical="top" wrapText="1" readingOrder="1"/>
    </xf>
    <xf numFmtId="3" fontId="6" fillId="0" borderId="0" xfId="0" applyNumberFormat="1" applyFont="1" applyFill="1" applyBorder="1" applyAlignment="1" applyProtection="1">
      <alignment horizontal="center" vertical="top" wrapText="1" readingOrder="1"/>
    </xf>
    <xf numFmtId="3" fontId="6" fillId="0" borderId="60" xfId="0" applyNumberFormat="1" applyFont="1" applyFill="1" applyBorder="1" applyAlignment="1" applyProtection="1">
      <alignment horizontal="center" vertical="top" wrapText="1" readingOrder="1"/>
    </xf>
    <xf numFmtId="49" fontId="10" fillId="0" borderId="56" xfId="0" applyNumberFormat="1" applyFont="1" applyBorder="1" applyAlignment="1" applyProtection="1">
      <alignment horizontal="left" vertical="top" wrapText="1" readingOrder="1"/>
    </xf>
    <xf numFmtId="49" fontId="10" fillId="0" borderId="57" xfId="0" applyNumberFormat="1" applyFont="1" applyBorder="1" applyAlignment="1" applyProtection="1">
      <alignment horizontal="left" vertical="top" wrapText="1" readingOrder="1"/>
    </xf>
    <xf numFmtId="0" fontId="9" fillId="0" borderId="58" xfId="0" applyNumberFormat="1" applyFont="1" applyBorder="1" applyAlignment="1" applyProtection="1">
      <alignment horizontal="left" vertical="top" wrapText="1" readingOrder="1"/>
    </xf>
    <xf numFmtId="0" fontId="9" fillId="0" borderId="60" xfId="0" applyNumberFormat="1" applyFont="1" applyBorder="1" applyAlignment="1" applyProtection="1">
      <alignment horizontal="left" vertical="top" wrapText="1" readingOrder="1"/>
    </xf>
    <xf numFmtId="0" fontId="9" fillId="0" borderId="55" xfId="0" applyNumberFormat="1" applyFont="1" applyBorder="1" applyAlignment="1" applyProtection="1">
      <alignment horizontal="left" vertical="top" wrapText="1" readingOrder="1"/>
    </xf>
    <xf numFmtId="0" fontId="9" fillId="0" borderId="57" xfId="0" applyNumberFormat="1" applyFont="1" applyBorder="1" applyAlignment="1" applyProtection="1">
      <alignment horizontal="left" vertical="top" wrapText="1" readingOrder="1"/>
    </xf>
    <xf numFmtId="0" fontId="9" fillId="0" borderId="0" xfId="0" applyNumberFormat="1" applyFont="1" applyFill="1" applyBorder="1" applyAlignment="1" applyProtection="1">
      <alignment horizontal="left" vertical="top" wrapText="1" readingOrder="1"/>
    </xf>
    <xf numFmtId="0" fontId="9" fillId="0" borderId="56" xfId="0" applyNumberFormat="1" applyFont="1" applyFill="1" applyBorder="1" applyAlignment="1" applyProtection="1">
      <alignment horizontal="left" vertical="top" wrapText="1" readingOrder="1"/>
    </xf>
    <xf numFmtId="0" fontId="9" fillId="0" borderId="60" xfId="0" applyNumberFormat="1" applyFont="1" applyFill="1" applyBorder="1" applyAlignment="1" applyProtection="1">
      <alignment horizontal="left" vertical="top" wrapText="1" readingOrder="1"/>
    </xf>
    <xf numFmtId="49" fontId="6" fillId="0" borderId="55" xfId="0" applyNumberFormat="1" applyFont="1" applyFill="1" applyBorder="1" applyAlignment="1" applyProtection="1">
      <alignment horizontal="left" vertical="top" wrapText="1" indent="1" readingOrder="1"/>
    </xf>
    <xf numFmtId="49" fontId="6" fillId="0" borderId="56" xfId="0" applyNumberFormat="1" applyFont="1" applyFill="1" applyBorder="1" applyAlignment="1" applyProtection="1">
      <alignment horizontal="left" vertical="top" wrapText="1" indent="1" readingOrder="1"/>
    </xf>
    <xf numFmtId="49" fontId="6" fillId="0" borderId="57" xfId="0" applyNumberFormat="1" applyFont="1" applyFill="1" applyBorder="1" applyAlignment="1" applyProtection="1">
      <alignment horizontal="left" vertical="top" wrapText="1" indent="1" readingOrder="1"/>
    </xf>
    <xf numFmtId="49" fontId="6" fillId="0" borderId="58" xfId="0" applyNumberFormat="1" applyFont="1" applyFill="1" applyBorder="1" applyAlignment="1" applyProtection="1">
      <alignment horizontal="center" vertical="top" wrapText="1" readingOrder="1"/>
    </xf>
    <xf numFmtId="49" fontId="6" fillId="0" borderId="8" xfId="0" applyNumberFormat="1" applyFont="1" applyFill="1" applyBorder="1" applyAlignment="1" applyProtection="1">
      <alignment horizontal="center" vertical="top" wrapText="1" readingOrder="1"/>
    </xf>
    <xf numFmtId="3" fontId="6" fillId="0" borderId="55" xfId="0" applyNumberFormat="1" applyFont="1" applyFill="1" applyBorder="1" applyAlignment="1" applyProtection="1">
      <alignment horizontal="center" vertical="top" wrapText="1" readingOrder="1"/>
    </xf>
    <xf numFmtId="3" fontId="6" fillId="0" borderId="59" xfId="0" applyNumberFormat="1" applyFont="1" applyFill="1" applyBorder="1" applyAlignment="1" applyProtection="1">
      <alignment horizontal="center" vertical="top" wrapText="1" readingOrder="1"/>
    </xf>
    <xf numFmtId="49" fontId="10" fillId="0" borderId="55" xfId="0" applyNumberFormat="1" applyFont="1" applyFill="1" applyBorder="1" applyAlignment="1" applyProtection="1">
      <alignment horizontal="left" vertical="top" wrapText="1" readingOrder="1"/>
    </xf>
    <xf numFmtId="49" fontId="10" fillId="0" borderId="56" xfId="0" applyNumberFormat="1" applyFont="1" applyFill="1" applyBorder="1" applyAlignment="1" applyProtection="1">
      <alignment horizontal="left" vertical="top" wrapText="1" readingOrder="1"/>
    </xf>
    <xf numFmtId="49" fontId="10" fillId="0" borderId="57" xfId="0" applyNumberFormat="1" applyFont="1" applyFill="1" applyBorder="1" applyAlignment="1" applyProtection="1">
      <alignment horizontal="left" vertical="top" wrapText="1" readingOrder="1"/>
    </xf>
    <xf numFmtId="0" fontId="9" fillId="0" borderId="58" xfId="0" applyNumberFormat="1" applyFont="1" applyFill="1" applyBorder="1" applyAlignment="1" applyProtection="1">
      <alignment horizontal="left" vertical="top" wrapText="1" readingOrder="1"/>
    </xf>
    <xf numFmtId="0" fontId="9" fillId="0" borderId="55" xfId="0" applyNumberFormat="1" applyFont="1" applyFill="1" applyBorder="1" applyAlignment="1" applyProtection="1">
      <alignment horizontal="left" vertical="top" wrapText="1" readingOrder="1"/>
    </xf>
    <xf numFmtId="0" fontId="9" fillId="0" borderId="57" xfId="0" applyNumberFormat="1" applyFont="1" applyFill="1" applyBorder="1" applyAlignment="1" applyProtection="1">
      <alignment horizontal="left" vertical="top" wrapText="1" readingOrder="1"/>
    </xf>
    <xf numFmtId="0" fontId="9" fillId="0" borderId="0" xfId="0" applyNumberFormat="1" applyFont="1" applyBorder="1" applyAlignment="1" applyProtection="1">
      <alignment horizontal="left" vertical="top" wrapText="1" readingOrder="1"/>
    </xf>
    <xf numFmtId="0" fontId="9" fillId="0" borderId="56" xfId="0" applyNumberFormat="1" applyFont="1" applyBorder="1" applyAlignment="1" applyProtection="1">
      <alignment horizontal="left" vertical="top" wrapText="1" readingOrder="1"/>
    </xf>
    <xf numFmtId="0" fontId="5" fillId="0" borderId="2" xfId="0" applyNumberFormat="1" applyFont="1" applyBorder="1" applyAlignment="1" applyProtection="1">
      <alignment horizontal="left" vertical="center" wrapText="1" readingOrder="1"/>
    </xf>
    <xf numFmtId="0" fontId="5" fillId="0" borderId="3" xfId="0" applyNumberFormat="1" applyFont="1" applyBorder="1" applyAlignment="1" applyProtection="1">
      <alignment horizontal="left" vertical="center" wrapText="1" readingOrder="1"/>
    </xf>
    <xf numFmtId="0" fontId="5" fillId="0" borderId="4" xfId="0" applyNumberFormat="1" applyFont="1" applyBorder="1" applyAlignment="1" applyProtection="1">
      <alignment horizontal="left" vertical="center" wrapText="1" readingOrder="1"/>
    </xf>
    <xf numFmtId="49" fontId="14" fillId="0" borderId="27" xfId="0" applyNumberFormat="1" applyFont="1" applyBorder="1" applyAlignment="1" applyProtection="1">
      <alignment horizontal="left" vertical="center" wrapText="1" indent="1" readingOrder="1"/>
    </xf>
    <xf numFmtId="49" fontId="14" fillId="0" borderId="29" xfId="0" applyNumberFormat="1" applyFont="1" applyBorder="1" applyAlignment="1" applyProtection="1">
      <alignment horizontal="left" vertical="center" wrapText="1" indent="1" readingOrder="1"/>
    </xf>
    <xf numFmtId="49" fontId="14" fillId="0" borderId="30" xfId="0" applyNumberFormat="1" applyFont="1" applyBorder="1" applyAlignment="1" applyProtection="1">
      <alignment horizontal="left" vertical="center" wrapText="1" indent="1" readingOrder="1"/>
    </xf>
    <xf numFmtId="0" fontId="5" fillId="0" borderId="31" xfId="0" applyNumberFormat="1" applyFont="1" applyBorder="1" applyAlignment="1" applyProtection="1">
      <alignment horizontal="left" vertical="center" wrapText="1" readingOrder="1"/>
    </xf>
    <xf numFmtId="0" fontId="5" fillId="0" borderId="32" xfId="0" applyNumberFormat="1" applyFont="1" applyBorder="1" applyAlignment="1" applyProtection="1">
      <alignment horizontal="left" vertical="center" wrapText="1" readingOrder="1"/>
    </xf>
    <xf numFmtId="0" fontId="5" fillId="0" borderId="33" xfId="0" applyNumberFormat="1" applyFont="1" applyBorder="1" applyAlignment="1" applyProtection="1">
      <alignment horizontal="left" vertical="center" wrapText="1" readingOrder="1"/>
    </xf>
    <xf numFmtId="0" fontId="5" fillId="0" borderId="5" xfId="0" applyNumberFormat="1" applyFont="1" applyBorder="1" applyAlignment="1" applyProtection="1">
      <alignment horizontal="left" vertical="center" wrapText="1" indent="1" readingOrder="1"/>
    </xf>
    <xf numFmtId="0" fontId="5" fillId="0" borderId="6" xfId="0" applyNumberFormat="1" applyFont="1" applyBorder="1" applyAlignment="1" applyProtection="1">
      <alignment horizontal="left" vertical="center" wrapText="1" indent="1" readingOrder="1"/>
    </xf>
    <xf numFmtId="0" fontId="5" fillId="0" borderId="7" xfId="0" applyNumberFormat="1" applyFont="1" applyBorder="1" applyAlignment="1" applyProtection="1">
      <alignment horizontal="left" vertical="center" wrapText="1" indent="1" readingOrder="1"/>
    </xf>
    <xf numFmtId="0" fontId="0" fillId="0" borderId="34" xfId="0" applyBorder="1" applyAlignment="1">
      <alignment horizontal="center"/>
    </xf>
    <xf numFmtId="0" fontId="7" fillId="0" borderId="61" xfId="0" applyNumberFormat="1" applyFont="1" applyBorder="1" applyAlignment="1" applyProtection="1">
      <alignment horizontal="center" vertical="center" wrapText="1" readingOrder="1"/>
    </xf>
    <xf numFmtId="0" fontId="7" fillId="0" borderId="1" xfId="0" applyNumberFormat="1" applyFont="1" applyBorder="1" applyAlignment="1" applyProtection="1">
      <alignment horizontal="center" vertical="center" wrapText="1" readingOrder="1"/>
    </xf>
    <xf numFmtId="0" fontId="7" fillId="0" borderId="47" xfId="0" applyNumberFormat="1" applyFont="1" applyBorder="1" applyAlignment="1" applyProtection="1">
      <alignment horizontal="center" vertical="center" wrapText="1" readingOrder="1"/>
    </xf>
    <xf numFmtId="0" fontId="7" fillId="0" borderId="31" xfId="0" applyNumberFormat="1" applyFont="1" applyBorder="1" applyAlignment="1" applyProtection="1">
      <alignment horizontal="center" vertical="center" wrapText="1" readingOrder="1"/>
    </xf>
    <xf numFmtId="0" fontId="7" fillId="0" borderId="48" xfId="0" applyNumberFormat="1" applyFont="1" applyBorder="1" applyAlignment="1" applyProtection="1">
      <alignment horizontal="center" vertical="center" wrapText="1" readingOrder="1"/>
    </xf>
    <xf numFmtId="0" fontId="7" fillId="0" borderId="37" xfId="0" applyNumberFormat="1" applyFont="1" applyBorder="1" applyAlignment="1" applyProtection="1">
      <alignment horizontal="center" vertical="center" wrapText="1" readingOrder="1"/>
    </xf>
    <xf numFmtId="0" fontId="7" fillId="0" borderId="38" xfId="0" applyNumberFormat="1" applyFont="1" applyBorder="1" applyAlignment="1" applyProtection="1">
      <alignment horizontal="center" vertical="center" wrapText="1" readingOrder="1"/>
    </xf>
    <xf numFmtId="0" fontId="7" fillId="0" borderId="39" xfId="0" applyNumberFormat="1" applyFont="1" applyBorder="1" applyAlignment="1" applyProtection="1">
      <alignment horizontal="center" vertical="center" wrapText="1" readingOrder="1"/>
    </xf>
    <xf numFmtId="0" fontId="7" fillId="0" borderId="44" xfId="0" applyNumberFormat="1" applyFont="1" applyBorder="1" applyAlignment="1" applyProtection="1">
      <alignment horizontal="center" vertical="center" wrapText="1" readingOrder="1"/>
    </xf>
    <xf numFmtId="0" fontId="7" fillId="0" borderId="49" xfId="0" applyNumberFormat="1" applyFont="1" applyBorder="1" applyAlignment="1" applyProtection="1">
      <alignment horizontal="center" vertical="center" wrapText="1" readingOrder="1"/>
    </xf>
    <xf numFmtId="0" fontId="7" fillId="0" borderId="9" xfId="0" applyNumberFormat="1" applyFont="1" applyBorder="1" applyAlignment="1" applyProtection="1">
      <alignment horizontal="center" vertical="center" wrapText="1" readingOrder="1"/>
    </xf>
    <xf numFmtId="0" fontId="7" fillId="0" borderId="45" xfId="0" applyNumberFormat="1" applyFont="1" applyBorder="1" applyAlignment="1" applyProtection="1">
      <alignment horizontal="center" vertical="center" wrapText="1" readingOrder="1"/>
    </xf>
    <xf numFmtId="49" fontId="5" fillId="0" borderId="91" xfId="0" applyNumberFormat="1" applyFont="1" applyBorder="1" applyAlignment="1" applyProtection="1">
      <alignment horizontal="left" vertical="top" wrapText="1" readingOrder="1"/>
    </xf>
    <xf numFmtId="49" fontId="5" fillId="0" borderId="92" xfId="0" applyNumberFormat="1" applyFont="1" applyBorder="1" applyAlignment="1" applyProtection="1">
      <alignment horizontal="left" vertical="top" wrapText="1" readingOrder="1"/>
    </xf>
    <xf numFmtId="49" fontId="5" fillId="0" borderId="93" xfId="0" applyNumberFormat="1" applyFont="1" applyBorder="1" applyAlignment="1" applyProtection="1">
      <alignment horizontal="left" vertical="top" wrapText="1" readingOrder="1"/>
    </xf>
    <xf numFmtId="49" fontId="6" fillId="0" borderId="92" xfId="0" applyNumberFormat="1" applyFont="1" applyBorder="1" applyAlignment="1" applyProtection="1">
      <alignment horizontal="center" vertical="top" wrapText="1" readingOrder="1"/>
    </xf>
    <xf numFmtId="49" fontId="6" fillId="0" borderId="94" xfId="0" applyNumberFormat="1" applyFont="1" applyBorder="1" applyAlignment="1" applyProtection="1">
      <alignment horizontal="center" vertical="top" wrapText="1" readingOrder="1"/>
    </xf>
    <xf numFmtId="3" fontId="6" fillId="0" borderId="81" xfId="0" applyNumberFormat="1" applyFont="1" applyBorder="1" applyAlignment="1" applyProtection="1">
      <alignment horizontal="center" vertical="top" wrapText="1" readingOrder="1"/>
    </xf>
    <xf numFmtId="3" fontId="6" fillId="0" borderId="96" xfId="0" applyNumberFormat="1" applyFont="1" applyBorder="1" applyAlignment="1" applyProtection="1">
      <alignment horizontal="center" vertical="top" wrapText="1" readingOrder="1"/>
    </xf>
    <xf numFmtId="3" fontId="6" fillId="0" borderId="97" xfId="0" applyNumberFormat="1" applyFont="1" applyBorder="1" applyAlignment="1" applyProtection="1">
      <alignment horizontal="center" vertical="top" wrapText="1" readingOrder="1"/>
    </xf>
    <xf numFmtId="3" fontId="6" fillId="0" borderId="98" xfId="0" applyNumberFormat="1" applyFont="1" applyBorder="1" applyAlignment="1" applyProtection="1">
      <alignment horizontal="center" vertical="top" wrapText="1" readingOrder="1"/>
    </xf>
    <xf numFmtId="3" fontId="6" fillId="0" borderId="90" xfId="0" applyNumberFormat="1" applyFont="1" applyBorder="1" applyAlignment="1" applyProtection="1">
      <alignment horizontal="center" vertical="top" wrapText="1" readingOrder="1"/>
    </xf>
    <xf numFmtId="3" fontId="6" fillId="0" borderId="99" xfId="0" applyNumberFormat="1" applyFont="1" applyBorder="1" applyAlignment="1" applyProtection="1">
      <alignment horizontal="center" vertical="top" wrapText="1" readingOrder="1"/>
    </xf>
    <xf numFmtId="3" fontId="6" fillId="0" borderId="92" xfId="0" applyNumberFormat="1" applyFont="1" applyBorder="1" applyAlignment="1" applyProtection="1">
      <alignment horizontal="center" vertical="top" wrapText="1" readingOrder="1"/>
    </xf>
    <xf numFmtId="3" fontId="6" fillId="0" borderId="94" xfId="0" applyNumberFormat="1" applyFont="1" applyBorder="1" applyAlignment="1" applyProtection="1">
      <alignment horizontal="center" vertical="top" wrapText="1" readingOrder="1"/>
    </xf>
    <xf numFmtId="0" fontId="15" fillId="6" borderId="0" xfId="0" applyFont="1" applyFill="1" applyAlignment="1">
      <alignment horizontal="center"/>
    </xf>
    <xf numFmtId="0" fontId="3" fillId="0" borderId="0" xfId="0" applyNumberFormat="1" applyFont="1" applyAlignment="1" applyProtection="1">
      <alignment horizontal="center" vertical="center" wrapText="1" readingOrder="1"/>
    </xf>
    <xf numFmtId="0" fontId="14" fillId="0" borderId="81" xfId="0" applyNumberFormat="1" applyFont="1" applyBorder="1" applyAlignment="1" applyProtection="1">
      <alignment horizontal="left" vertical="center" wrapText="1" indent="1" readingOrder="1"/>
    </xf>
    <xf numFmtId="0" fontId="14" fillId="0" borderId="90" xfId="0" applyNumberFormat="1" applyFont="1" applyBorder="1" applyAlignment="1" applyProtection="1">
      <alignment horizontal="left" vertical="center" wrapText="1" indent="1" readingOrder="1"/>
    </xf>
    <xf numFmtId="0" fontId="14" fillId="0" borderId="82" xfId="0" applyNumberFormat="1" applyFont="1" applyBorder="1" applyAlignment="1" applyProtection="1">
      <alignment horizontal="left" vertical="center" wrapText="1" indent="1" readingOrder="1"/>
    </xf>
    <xf numFmtId="0" fontId="5" fillId="0" borderId="9" xfId="0" applyNumberFormat="1" applyFont="1" applyBorder="1" applyAlignment="1" applyProtection="1">
      <alignment horizontal="left" vertical="center" wrapText="1" readingOrder="1"/>
    </xf>
    <xf numFmtId="0" fontId="5" fillId="0" borderId="10" xfId="0" applyNumberFormat="1" applyFont="1" applyBorder="1" applyAlignment="1" applyProtection="1">
      <alignment horizontal="left" vertical="center" wrapText="1" readingOrder="1"/>
    </xf>
    <xf numFmtId="0" fontId="5" fillId="0" borderId="11" xfId="0" applyNumberFormat="1" applyFont="1" applyBorder="1" applyAlignment="1" applyProtection="1">
      <alignment horizontal="left" vertical="center" wrapText="1" readingOrder="1"/>
    </xf>
    <xf numFmtId="0" fontId="14" fillId="0" borderId="12" xfId="0" applyNumberFormat="1" applyFont="1" applyBorder="1" applyAlignment="1" applyProtection="1">
      <alignment horizontal="left" vertical="center" wrapText="1" indent="1" readingOrder="1"/>
    </xf>
    <xf numFmtId="0" fontId="14" fillId="0" borderId="13" xfId="0" applyNumberFormat="1" applyFont="1" applyBorder="1" applyAlignment="1" applyProtection="1">
      <alignment horizontal="left" vertical="center" wrapText="1" indent="1" readingOrder="1"/>
    </xf>
    <xf numFmtId="0" fontId="14" fillId="0" borderId="14" xfId="0" applyNumberFormat="1" applyFont="1" applyBorder="1" applyAlignment="1" applyProtection="1">
      <alignment horizontal="left" vertical="center" wrapText="1" indent="1" readingOrder="1"/>
    </xf>
    <xf numFmtId="0" fontId="5" fillId="0" borderId="15" xfId="0" applyNumberFormat="1" applyFont="1" applyBorder="1" applyAlignment="1" applyProtection="1">
      <alignment horizontal="left" vertical="center" wrapText="1" indent="1" readingOrder="1"/>
    </xf>
    <xf numFmtId="0" fontId="5" fillId="0" borderId="16" xfId="0" applyNumberFormat="1" applyFont="1" applyBorder="1" applyAlignment="1" applyProtection="1">
      <alignment horizontal="left" vertical="center" wrapText="1" indent="1" readingOrder="1"/>
    </xf>
    <xf numFmtId="0" fontId="5" fillId="0" borderId="17" xfId="0" applyNumberFormat="1" applyFont="1" applyBorder="1" applyAlignment="1" applyProtection="1">
      <alignment horizontal="left" vertical="center" wrapText="1" indent="1" readingOrder="1"/>
    </xf>
    <xf numFmtId="0" fontId="5" fillId="0" borderId="18" xfId="0" applyNumberFormat="1" applyFont="1" applyBorder="1" applyAlignment="1" applyProtection="1">
      <alignment horizontal="center" vertical="center" wrapText="1" readingOrder="1"/>
    </xf>
    <xf numFmtId="0" fontId="5" fillId="0" borderId="13" xfId="0" applyNumberFormat="1" applyFont="1" applyBorder="1" applyAlignment="1" applyProtection="1">
      <alignment horizontal="center" vertical="center" wrapText="1" readingOrder="1"/>
    </xf>
    <xf numFmtId="4" fontId="6" fillId="0" borderId="19" xfId="0" applyNumberFormat="1" applyFont="1" applyBorder="1" applyAlignment="1" applyProtection="1">
      <alignment horizontal="center" vertical="center" wrapText="1" readingOrder="1"/>
    </xf>
    <xf numFmtId="4" fontId="6" fillId="0" borderId="20" xfId="0" applyNumberFormat="1" applyFont="1" applyBorder="1" applyAlignment="1" applyProtection="1">
      <alignment horizontal="center" vertical="center" wrapText="1" readingOrder="1"/>
    </xf>
    <xf numFmtId="4" fontId="6" fillId="0" borderId="21" xfId="0" applyNumberFormat="1" applyFont="1" applyBorder="1" applyAlignment="1" applyProtection="1">
      <alignment horizontal="center" vertical="center" wrapText="1" readingOrder="1"/>
    </xf>
    <xf numFmtId="0" fontId="5" fillId="0" borderId="19" xfId="0" applyNumberFormat="1" applyFont="1" applyBorder="1" applyAlignment="1" applyProtection="1">
      <alignment horizontal="center" vertical="center" wrapText="1" readingOrder="1"/>
    </xf>
    <xf numFmtId="0" fontId="5" fillId="0" borderId="21" xfId="0" applyNumberFormat="1" applyFont="1" applyBorder="1" applyAlignment="1" applyProtection="1">
      <alignment horizontal="center" vertical="center" wrapText="1" readingOrder="1"/>
    </xf>
    <xf numFmtId="4" fontId="6" fillId="0" borderId="23" xfId="0" applyNumberFormat="1" applyFont="1" applyBorder="1" applyAlignment="1" applyProtection="1">
      <alignment horizontal="center" vertical="center" wrapText="1" readingOrder="1"/>
    </xf>
    <xf numFmtId="0" fontId="5" fillId="0" borderId="24" xfId="0" applyNumberFormat="1" applyFont="1" applyBorder="1" applyAlignment="1" applyProtection="1">
      <alignment horizontal="center" vertical="center" wrapText="1" readingOrder="1"/>
    </xf>
    <xf numFmtId="0" fontId="5" fillId="0" borderId="25" xfId="0" applyNumberFormat="1" applyFont="1" applyBorder="1" applyAlignment="1" applyProtection="1">
      <alignment horizontal="center" vertical="center" wrapText="1" readingOrder="1"/>
    </xf>
    <xf numFmtId="4" fontId="6" fillId="0" borderId="26" xfId="0" applyNumberFormat="1" applyFont="1" applyBorder="1" applyAlignment="1" applyProtection="1">
      <alignment horizontal="center" vertical="center" wrapText="1" readingOrder="1"/>
    </xf>
    <xf numFmtId="4" fontId="6" fillId="0" borderId="3" xfId="0" applyNumberFormat="1" applyFont="1" applyBorder="1" applyAlignment="1" applyProtection="1">
      <alignment horizontal="center" vertical="center" wrapText="1" readingOrder="1"/>
    </xf>
    <xf numFmtId="4" fontId="6" fillId="0" borderId="27" xfId="0" applyNumberFormat="1" applyFont="1" applyBorder="1" applyAlignment="1" applyProtection="1">
      <alignment horizontal="center" vertical="center" wrapText="1" readingOrder="1"/>
    </xf>
    <xf numFmtId="0" fontId="5" fillId="0" borderId="28" xfId="0" applyNumberFormat="1" applyFont="1" applyBorder="1" applyAlignment="1" applyProtection="1">
      <alignment horizontal="center" vertical="center" wrapText="1" readingOrder="1"/>
    </xf>
    <xf numFmtId="0" fontId="5" fillId="0" borderId="3" xfId="0" applyNumberFormat="1" applyFont="1" applyBorder="1" applyAlignment="1" applyProtection="1">
      <alignment horizontal="center" vertical="center" wrapText="1" readingOrder="1"/>
    </xf>
    <xf numFmtId="0" fontId="5" fillId="0" borderId="4" xfId="0" applyNumberFormat="1" applyFont="1" applyBorder="1" applyAlignment="1" applyProtection="1">
      <alignment horizontal="center" vertical="center" wrapText="1" readingOrder="1"/>
    </xf>
    <xf numFmtId="0" fontId="15" fillId="5" borderId="0" xfId="0" applyFont="1" applyFill="1" applyAlignment="1">
      <alignment horizontal="center"/>
    </xf>
    <xf numFmtId="4" fontId="6" fillId="0" borderId="76" xfId="0" applyNumberFormat="1" applyFont="1" applyFill="1" applyBorder="1" applyAlignment="1" applyProtection="1">
      <alignment horizontal="right" vertical="center" wrapText="1" readingOrder="1"/>
    </xf>
    <xf numFmtId="0" fontId="0" fillId="0" borderId="51"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55" xfId="0"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0" borderId="61" xfId="0" applyBorder="1" applyAlignment="1">
      <alignment horizontal="center" vertical="center" wrapText="1"/>
    </xf>
    <xf numFmtId="0" fontId="0" fillId="0" borderId="1" xfId="0" applyBorder="1" applyAlignment="1">
      <alignment horizontal="center" vertical="center" wrapText="1"/>
    </xf>
    <xf numFmtId="0" fontId="0" fillId="0" borderId="47" xfId="0" applyBorder="1" applyAlignment="1">
      <alignment horizontal="center" vertical="center" wrapText="1"/>
    </xf>
    <xf numFmtId="0" fontId="15" fillId="3" borderId="0" xfId="0" applyFont="1" applyFill="1" applyAlignment="1">
      <alignment horizontal="center"/>
    </xf>
    <xf numFmtId="0" fontId="14" fillId="0" borderId="109" xfId="0" applyNumberFormat="1" applyFont="1" applyBorder="1" applyAlignment="1" applyProtection="1">
      <alignment horizontal="left" vertical="center" wrapText="1" indent="1" readingOrder="1"/>
    </xf>
    <xf numFmtId="0" fontId="14" fillId="0" borderId="110" xfId="0" applyNumberFormat="1" applyFont="1" applyBorder="1" applyAlignment="1" applyProtection="1">
      <alignment horizontal="left" vertical="center" wrapText="1" indent="1" readingOrder="1"/>
    </xf>
    <xf numFmtId="0" fontId="14" fillId="0" borderId="111" xfId="0" applyNumberFormat="1" applyFont="1" applyBorder="1" applyAlignment="1" applyProtection="1">
      <alignment horizontal="left" vertical="center" wrapText="1" indent="1" readingOrder="1"/>
    </xf>
    <xf numFmtId="0" fontId="14" fillId="0" borderId="116" xfId="0" applyNumberFormat="1" applyFont="1" applyBorder="1" applyAlignment="1" applyProtection="1">
      <alignment horizontal="left" vertical="center" wrapText="1" indent="1" readingOrder="1"/>
    </xf>
    <xf numFmtId="0" fontId="14" fillId="0" borderId="115" xfId="0" applyNumberFormat="1" applyFont="1" applyBorder="1" applyAlignment="1" applyProtection="1">
      <alignment horizontal="left" vertical="center" wrapText="1" indent="1" readingOrder="1"/>
    </xf>
    <xf numFmtId="0" fontId="14" fillId="0" borderId="117" xfId="0" applyNumberFormat="1" applyFont="1" applyBorder="1" applyAlignment="1" applyProtection="1">
      <alignment horizontal="left" vertical="center" wrapText="1" indent="1" readingOrder="1"/>
    </xf>
    <xf numFmtId="0" fontId="5" fillId="0" borderId="116" xfId="0" applyNumberFormat="1" applyFont="1" applyBorder="1" applyAlignment="1" applyProtection="1">
      <alignment horizontal="left" vertical="center" wrapText="1" indent="1" readingOrder="1"/>
    </xf>
    <xf numFmtId="0" fontId="5" fillId="0" borderId="115" xfId="0" applyNumberFormat="1" applyFont="1" applyBorder="1" applyAlignment="1" applyProtection="1">
      <alignment horizontal="left" vertical="center" wrapText="1" indent="1" readingOrder="1"/>
    </xf>
    <xf numFmtId="0" fontId="5" fillId="0" borderId="117" xfId="0" applyNumberFormat="1" applyFont="1" applyBorder="1" applyAlignment="1" applyProtection="1">
      <alignment horizontal="left" vertical="center" wrapText="1" indent="1" readingOrder="1"/>
    </xf>
    <xf numFmtId="0" fontId="5" fillId="0" borderId="116" xfId="0" applyNumberFormat="1" applyFont="1" applyBorder="1" applyAlignment="1" applyProtection="1">
      <alignment horizontal="center" vertical="center" wrapText="1" readingOrder="1"/>
    </xf>
    <xf numFmtId="0" fontId="5" fillId="0" borderId="115" xfId="0" applyNumberFormat="1" applyFont="1" applyBorder="1" applyAlignment="1" applyProtection="1">
      <alignment horizontal="center" vertical="center" wrapText="1" readingOrder="1"/>
    </xf>
    <xf numFmtId="4" fontId="6" fillId="0" borderId="115" xfId="0" applyNumberFormat="1" applyFont="1" applyBorder="1" applyAlignment="1" applyProtection="1">
      <alignment horizontal="center" vertical="center" wrapText="1" readingOrder="1"/>
    </xf>
    <xf numFmtId="4" fontId="6" fillId="0" borderId="117" xfId="0" applyNumberFormat="1" applyFont="1" applyBorder="1" applyAlignment="1" applyProtection="1">
      <alignment horizontal="center" vertical="center" wrapText="1" readingOrder="1"/>
    </xf>
    <xf numFmtId="0" fontId="5" fillId="0" borderId="117" xfId="0" applyNumberFormat="1" applyFont="1" applyBorder="1" applyAlignment="1" applyProtection="1">
      <alignment horizontal="center" vertical="center" wrapText="1" readingOrder="1"/>
    </xf>
    <xf numFmtId="49" fontId="14" fillId="0" borderId="116" xfId="0" applyNumberFormat="1" applyFont="1" applyBorder="1" applyAlignment="1" applyProtection="1">
      <alignment horizontal="left" vertical="center" wrapText="1" indent="1" readingOrder="1"/>
    </xf>
    <xf numFmtId="49" fontId="14" fillId="0" borderId="115" xfId="0" applyNumberFormat="1" applyFont="1" applyBorder="1" applyAlignment="1" applyProtection="1">
      <alignment horizontal="left" vertical="center" wrapText="1" indent="1" readingOrder="1"/>
    </xf>
    <xf numFmtId="49" fontId="14" fillId="0" borderId="117" xfId="0" applyNumberFormat="1" applyFont="1" applyBorder="1" applyAlignment="1" applyProtection="1">
      <alignment horizontal="left" vertical="center" wrapText="1" indent="1" readingOrder="1"/>
    </xf>
    <xf numFmtId="0" fontId="5" fillId="0" borderId="112" xfId="0" applyNumberFormat="1" applyFont="1" applyFill="1" applyBorder="1" applyAlignment="1" applyProtection="1">
      <alignment horizontal="left" vertical="center" wrapText="1" indent="1" readingOrder="1"/>
    </xf>
    <xf numFmtId="0" fontId="5" fillId="0" borderId="113" xfId="0" applyNumberFormat="1" applyFont="1" applyFill="1" applyBorder="1" applyAlignment="1" applyProtection="1">
      <alignment horizontal="left" vertical="center" wrapText="1" indent="1" readingOrder="1"/>
    </xf>
    <xf numFmtId="0" fontId="5" fillId="0" borderId="114" xfId="0" applyNumberFormat="1" applyFont="1" applyFill="1" applyBorder="1" applyAlignment="1" applyProtection="1">
      <alignment horizontal="left" vertical="center" wrapText="1" indent="1" readingOrder="1"/>
    </xf>
    <xf numFmtId="4" fontId="6" fillId="0" borderId="5" xfId="0" applyNumberFormat="1" applyFont="1" applyFill="1" applyBorder="1" applyAlignment="1" applyProtection="1">
      <alignment horizontal="right" vertical="center" wrapText="1" readingOrder="1"/>
    </xf>
    <xf numFmtId="4" fontId="11" fillId="0" borderId="72" xfId="0" applyNumberFormat="1" applyFont="1" applyBorder="1" applyAlignment="1" applyProtection="1">
      <alignment horizontal="center" vertical="center" wrapText="1" readingOrder="1"/>
    </xf>
    <xf numFmtId="4" fontId="11" fillId="0" borderId="73" xfId="0" applyNumberFormat="1" applyFont="1" applyBorder="1" applyAlignment="1" applyProtection="1">
      <alignment horizontal="center" vertical="center" wrapText="1" readingOrder="1"/>
    </xf>
    <xf numFmtId="4" fontId="11" fillId="0" borderId="75" xfId="0" applyNumberFormat="1" applyFont="1" applyBorder="1" applyAlignment="1" applyProtection="1">
      <alignment horizontal="center" vertical="center" wrapText="1" readingOrder="1"/>
    </xf>
    <xf numFmtId="4" fontId="6" fillId="0" borderId="109" xfId="0" applyNumberFormat="1" applyFont="1" applyBorder="1" applyAlignment="1" applyProtection="1">
      <alignment horizontal="center" vertical="center" wrapText="1" readingOrder="1"/>
    </xf>
    <xf numFmtId="4" fontId="6" fillId="0" borderId="110" xfId="0" applyNumberFormat="1" applyFont="1" applyBorder="1" applyAlignment="1" applyProtection="1">
      <alignment horizontal="center" vertical="center" wrapText="1" readingOrder="1"/>
    </xf>
    <xf numFmtId="4" fontId="6" fillId="0" borderId="111" xfId="0" applyNumberFormat="1" applyFont="1" applyBorder="1" applyAlignment="1" applyProtection="1">
      <alignment horizontal="center" vertical="center" wrapText="1" readingOrder="1"/>
    </xf>
    <xf numFmtId="4" fontId="6" fillId="0" borderId="112" xfId="0" applyNumberFormat="1" applyFont="1" applyBorder="1" applyAlignment="1" applyProtection="1">
      <alignment horizontal="center" vertical="center" wrapText="1" readingOrder="1"/>
    </xf>
    <xf numFmtId="4" fontId="6" fillId="0" borderId="113" xfId="0" applyNumberFormat="1" applyFont="1" applyBorder="1" applyAlignment="1" applyProtection="1">
      <alignment horizontal="center" vertical="center" wrapText="1" readingOrder="1"/>
    </xf>
    <xf numFmtId="4" fontId="6" fillId="0" borderId="114" xfId="0" applyNumberFormat="1" applyFont="1" applyBorder="1" applyAlignment="1" applyProtection="1">
      <alignment horizontal="center" vertical="center" wrapText="1" readingOrder="1"/>
    </xf>
    <xf numFmtId="49" fontId="6" fillId="0" borderId="55" xfId="0" applyNumberFormat="1" applyFont="1" applyFill="1" applyBorder="1" applyAlignment="1" applyProtection="1">
      <alignment horizontal="left" vertical="top" wrapText="1" indent="4" readingOrder="1"/>
    </xf>
    <xf numFmtId="49" fontId="6" fillId="0" borderId="0" xfId="0" applyNumberFormat="1" applyFont="1" applyFill="1" applyBorder="1" applyAlignment="1" applyProtection="1">
      <alignment horizontal="left" vertical="top" wrapText="1" indent="4" readingOrder="1"/>
    </xf>
    <xf numFmtId="49" fontId="6" fillId="0" borderId="8" xfId="0" applyNumberFormat="1" applyFont="1" applyFill="1" applyBorder="1" applyAlignment="1" applyProtection="1">
      <alignment horizontal="left" vertical="top" wrapText="1" indent="4" readingOrder="1"/>
    </xf>
    <xf numFmtId="4" fontId="6" fillId="0" borderId="61" xfId="0" applyNumberFormat="1" applyFont="1" applyFill="1" applyBorder="1" applyAlignment="1" applyProtection="1">
      <alignment horizontal="right" vertical="center" wrapText="1" readingOrder="1"/>
    </xf>
    <xf numFmtId="4" fontId="6" fillId="0" borderId="106" xfId="0" applyNumberFormat="1" applyFont="1" applyFill="1" applyBorder="1" applyAlignment="1" applyProtection="1">
      <alignment horizontal="right" vertical="center" wrapText="1" readingOrder="1"/>
    </xf>
    <xf numFmtId="0" fontId="5" fillId="0" borderId="42" xfId="0" applyNumberFormat="1" applyFont="1" applyFill="1" applyBorder="1" applyAlignment="1" applyProtection="1">
      <alignment horizontal="left" vertical="center" wrapText="1" readingOrder="1"/>
    </xf>
    <xf numFmtId="0" fontId="5" fillId="0" borderId="62" xfId="0" applyNumberFormat="1" applyFont="1" applyFill="1" applyBorder="1" applyAlignment="1" applyProtection="1">
      <alignment horizontal="left" vertical="center" wrapText="1" readingOrder="1"/>
    </xf>
    <xf numFmtId="0" fontId="5" fillId="0" borderId="39" xfId="0" applyNumberFormat="1" applyFont="1" applyFill="1" applyBorder="1" applyAlignment="1" applyProtection="1">
      <alignment horizontal="left" vertical="center" wrapText="1" readingOrder="1"/>
    </xf>
    <xf numFmtId="4" fontId="10" fillId="0" borderId="42" xfId="0" applyNumberFormat="1" applyFont="1" applyFill="1" applyBorder="1" applyAlignment="1" applyProtection="1">
      <alignment horizontal="right" vertical="center" wrapText="1" readingOrder="1"/>
    </xf>
    <xf numFmtId="4" fontId="10" fillId="0" borderId="79" xfId="0" applyNumberFormat="1" applyFont="1" applyFill="1" applyBorder="1" applyAlignment="1" applyProtection="1">
      <alignment horizontal="right" vertical="center" wrapText="1" readingOrder="1"/>
    </xf>
    <xf numFmtId="0" fontId="2" fillId="0" borderId="72" xfId="0" applyFont="1" applyBorder="1" applyAlignment="1">
      <alignment horizontal="center"/>
    </xf>
    <xf numFmtId="0" fontId="2" fillId="0" borderId="73" xfId="0" applyFont="1" applyBorder="1" applyAlignment="1">
      <alignment horizontal="center"/>
    </xf>
    <xf numFmtId="0" fontId="7" fillId="0" borderId="73" xfId="0" applyNumberFormat="1" applyFont="1" applyBorder="1" applyAlignment="1" applyProtection="1">
      <alignment horizontal="center" vertical="center" wrapText="1" readingOrder="1"/>
    </xf>
    <xf numFmtId="0" fontId="7" fillId="0" borderId="75" xfId="0" applyNumberFormat="1" applyFont="1" applyBorder="1" applyAlignment="1" applyProtection="1">
      <alignment horizontal="center" vertical="center" wrapText="1" readingOrder="1"/>
    </xf>
    <xf numFmtId="4" fontId="6" fillId="0" borderId="0" xfId="0" applyNumberFormat="1" applyFont="1" applyFill="1" applyBorder="1" applyAlignment="1" applyProtection="1">
      <alignment horizontal="right" vertical="center" wrapText="1" readingOrder="1"/>
    </xf>
    <xf numFmtId="49" fontId="10" fillId="0" borderId="42" xfId="0" applyNumberFormat="1" applyFont="1" applyFill="1" applyBorder="1" applyAlignment="1" applyProtection="1">
      <alignment horizontal="left" vertical="top" wrapText="1" readingOrder="1"/>
    </xf>
    <xf numFmtId="49" fontId="10" fillId="0" borderId="34" xfId="0" applyNumberFormat="1" applyFont="1" applyFill="1" applyBorder="1" applyAlignment="1" applyProtection="1">
      <alignment horizontal="left" vertical="top" wrapText="1" readingOrder="1"/>
    </xf>
    <xf numFmtId="49" fontId="10" fillId="0" borderId="43" xfId="0" applyNumberFormat="1" applyFont="1" applyFill="1" applyBorder="1" applyAlignment="1" applyProtection="1">
      <alignment horizontal="left" vertical="top" wrapText="1" readingOrder="1"/>
    </xf>
    <xf numFmtId="3" fontId="6" fillId="0" borderId="101" xfId="0" applyNumberFormat="1" applyFont="1" applyBorder="1" applyAlignment="1" applyProtection="1">
      <alignment horizontal="center" vertical="top" wrapText="1" readingOrder="1"/>
    </xf>
    <xf numFmtId="3" fontId="6" fillId="0" borderId="102" xfId="0" applyNumberFormat="1" applyFont="1" applyBorder="1" applyAlignment="1" applyProtection="1">
      <alignment horizontal="center" vertical="top" wrapText="1" readingOrder="1"/>
    </xf>
    <xf numFmtId="3" fontId="6" fillId="0" borderId="1" xfId="0" applyNumberFormat="1" applyFont="1" applyBorder="1" applyAlignment="1" applyProtection="1">
      <alignment horizontal="center" vertical="top" wrapText="1" readingOrder="1"/>
    </xf>
    <xf numFmtId="3" fontId="6" fillId="0" borderId="103" xfId="0" applyNumberFormat="1" applyFont="1" applyBorder="1" applyAlignment="1" applyProtection="1">
      <alignment horizontal="center" vertical="top" wrapText="1" readingOrder="1"/>
    </xf>
    <xf numFmtId="10" fontId="7" fillId="0" borderId="46" xfId="0" applyNumberFormat="1" applyFont="1" applyBorder="1" applyAlignment="1" applyProtection="1">
      <alignment horizontal="center" vertical="center" wrapText="1" readingOrder="1"/>
    </xf>
    <xf numFmtId="10" fontId="7" fillId="0" borderId="50" xfId="0" applyNumberFormat="1" applyFont="1" applyBorder="1" applyAlignment="1" applyProtection="1">
      <alignment horizontal="center" vertical="center" wrapText="1" readingOrder="1"/>
    </xf>
    <xf numFmtId="4" fontId="6" fillId="0" borderId="58" xfId="0" applyNumberFormat="1" applyFont="1" applyFill="1" applyBorder="1" applyAlignment="1" applyProtection="1">
      <alignment horizontal="center" vertical="top" wrapText="1" readingOrder="1"/>
    </xf>
    <xf numFmtId="4" fontId="6" fillId="0" borderId="56" xfId="0" applyNumberFormat="1" applyFont="1" applyFill="1" applyBorder="1" applyAlignment="1" applyProtection="1">
      <alignment horizontal="center" vertical="top" wrapText="1" readingOrder="1"/>
    </xf>
    <xf numFmtId="4" fontId="6" fillId="0" borderId="60" xfId="0" applyNumberFormat="1" applyFont="1" applyFill="1" applyBorder="1" applyAlignment="1" applyProtection="1">
      <alignment horizontal="center" vertical="top" wrapText="1" readingOrder="1"/>
    </xf>
    <xf numFmtId="3" fontId="6" fillId="0" borderId="61" xfId="0" applyNumberFormat="1" applyFont="1" applyFill="1" applyBorder="1" applyAlignment="1" applyProtection="1">
      <alignment horizontal="center" vertical="top" wrapText="1" readingOrder="1"/>
    </xf>
    <xf numFmtId="3" fontId="6" fillId="0" borderId="100" xfId="0" applyNumberFormat="1" applyFont="1" applyFill="1" applyBorder="1" applyAlignment="1" applyProtection="1">
      <alignment horizontal="center" vertical="top" wrapText="1" readingOrder="1"/>
    </xf>
    <xf numFmtId="3" fontId="6" fillId="0" borderId="101" xfId="0" applyNumberFormat="1" applyFont="1" applyFill="1" applyBorder="1" applyAlignment="1" applyProtection="1">
      <alignment horizontal="center" vertical="top" wrapText="1" readingOrder="1"/>
    </xf>
    <xf numFmtId="3" fontId="6" fillId="0" borderId="102" xfId="0" applyNumberFormat="1" applyFont="1" applyFill="1" applyBorder="1" applyAlignment="1" applyProtection="1">
      <alignment horizontal="center" vertical="top" wrapText="1" readingOrder="1"/>
    </xf>
    <xf numFmtId="3" fontId="6" fillId="0" borderId="1" xfId="0" applyNumberFormat="1" applyFont="1" applyFill="1" applyBorder="1" applyAlignment="1" applyProtection="1">
      <alignment horizontal="center" vertical="top" wrapText="1" readingOrder="1"/>
    </xf>
    <xf numFmtId="3" fontId="6" fillId="0" borderId="103" xfId="0" applyNumberFormat="1" applyFont="1" applyFill="1" applyBorder="1" applyAlignment="1" applyProtection="1">
      <alignment horizontal="center" vertical="top" wrapText="1" readingOrder="1"/>
    </xf>
    <xf numFmtId="49" fontId="10" fillId="0" borderId="0" xfId="0" applyNumberFormat="1" applyFont="1" applyFill="1" applyBorder="1" applyAlignment="1" applyProtection="1">
      <alignment horizontal="left" vertical="top" wrapText="1" readingOrder="1"/>
    </xf>
    <xf numFmtId="49" fontId="10" fillId="0" borderId="59" xfId="0" applyNumberFormat="1" applyFont="1" applyFill="1" applyBorder="1" applyAlignment="1" applyProtection="1">
      <alignment horizontal="left" vertical="top" wrapText="1" readingOrder="1"/>
    </xf>
    <xf numFmtId="49" fontId="6" fillId="0" borderId="0" xfId="0" applyNumberFormat="1" applyFont="1" applyFill="1" applyBorder="1" applyAlignment="1" applyProtection="1">
      <alignment horizontal="center" vertical="top" wrapText="1" readingOrder="1"/>
    </xf>
    <xf numFmtId="49" fontId="6" fillId="0" borderId="56" xfId="0" applyNumberFormat="1" applyFont="1" applyFill="1" applyBorder="1" applyAlignment="1" applyProtection="1">
      <alignment horizontal="center" vertical="top" wrapText="1" readingOrder="1"/>
    </xf>
    <xf numFmtId="4" fontId="6" fillId="0" borderId="58" xfId="0" applyNumberFormat="1" applyFont="1" applyBorder="1" applyAlignment="1" applyProtection="1">
      <alignment horizontal="center" vertical="top" wrapText="1" readingOrder="1"/>
    </xf>
    <xf numFmtId="4" fontId="6" fillId="0" borderId="56" xfId="0" applyNumberFormat="1" applyFont="1" applyBorder="1" applyAlignment="1" applyProtection="1">
      <alignment horizontal="center" vertical="top" wrapText="1" readingOrder="1"/>
    </xf>
    <xf numFmtId="4" fontId="6" fillId="0" borderId="60" xfId="0" applyNumberFormat="1" applyFont="1" applyBorder="1" applyAlignment="1" applyProtection="1">
      <alignment horizontal="center" vertical="top" wrapText="1" readingOrder="1"/>
    </xf>
    <xf numFmtId="0" fontId="15" fillId="4" borderId="0" xfId="0" applyFont="1" applyFill="1" applyAlignment="1">
      <alignment horizontal="center"/>
    </xf>
    <xf numFmtId="0" fontId="7" fillId="0" borderId="42" xfId="0" applyNumberFormat="1" applyFont="1" applyBorder="1" applyAlignment="1" applyProtection="1">
      <alignment horizontal="left" vertical="center" wrapText="1" readingOrder="1"/>
    </xf>
    <xf numFmtId="0" fontId="7" fillId="0" borderId="43" xfId="0" applyNumberFormat="1" applyFont="1" applyBorder="1" applyAlignment="1" applyProtection="1">
      <alignment horizontal="left" vertical="center" wrapText="1" readingOrder="1"/>
    </xf>
    <xf numFmtId="0" fontId="6" fillId="0" borderId="5" xfId="0" applyNumberFormat="1" applyFont="1" applyBorder="1" applyAlignment="1" applyProtection="1">
      <alignment horizontal="left" vertical="center" wrapText="1" indent="1" readingOrder="1"/>
    </xf>
    <xf numFmtId="0" fontId="6" fillId="0" borderId="6" xfId="0" applyNumberFormat="1" applyFont="1" applyBorder="1" applyAlignment="1" applyProtection="1">
      <alignment horizontal="left" vertical="center" wrapText="1" indent="1" readingOrder="1"/>
    </xf>
    <xf numFmtId="0" fontId="6" fillId="0" borderId="7" xfId="0" applyNumberFormat="1" applyFont="1" applyBorder="1" applyAlignment="1" applyProtection="1">
      <alignment horizontal="left" vertical="center" wrapText="1" indent="1" readingOrder="1"/>
    </xf>
    <xf numFmtId="0" fontId="6" fillId="0" borderId="18" xfId="0" applyNumberFormat="1" applyFont="1" applyBorder="1" applyAlignment="1" applyProtection="1">
      <alignment horizontal="left" vertical="center" wrapText="1" indent="1" readingOrder="1"/>
    </xf>
    <xf numFmtId="0" fontId="6" fillId="0" borderId="20" xfId="0" applyNumberFormat="1" applyFont="1" applyBorder="1" applyAlignment="1" applyProtection="1">
      <alignment horizontal="left" vertical="center" wrapText="1" indent="1" readingOrder="1"/>
    </xf>
    <xf numFmtId="0" fontId="6" fillId="0" borderId="23" xfId="0" applyNumberFormat="1" applyFont="1" applyBorder="1" applyAlignment="1" applyProtection="1">
      <alignment horizontal="left" vertical="center" wrapText="1" indent="1" readingOrder="1"/>
    </xf>
    <xf numFmtId="0" fontId="6" fillId="0" borderId="15" xfId="0" applyNumberFormat="1" applyFont="1" applyBorder="1" applyAlignment="1" applyProtection="1">
      <alignment horizontal="left" vertical="center" wrapText="1" indent="1" readingOrder="1"/>
    </xf>
    <xf numFmtId="0" fontId="6" fillId="0" borderId="16" xfId="0" applyNumberFormat="1" applyFont="1" applyBorder="1" applyAlignment="1" applyProtection="1">
      <alignment horizontal="left" vertical="center" wrapText="1" indent="1" readingOrder="1"/>
    </xf>
    <xf numFmtId="0" fontId="6" fillId="0" borderId="17" xfId="0" applyNumberFormat="1" applyFont="1" applyBorder="1" applyAlignment="1" applyProtection="1">
      <alignment horizontal="left" vertical="center" wrapText="1" indent="1" readingOrder="1"/>
    </xf>
    <xf numFmtId="49" fontId="6" fillId="0" borderId="27" xfId="0" applyNumberFormat="1" applyFont="1" applyBorder="1" applyAlignment="1" applyProtection="1">
      <alignment horizontal="left" vertical="center" wrapText="1" indent="1" readingOrder="1"/>
    </xf>
    <xf numFmtId="49" fontId="6" fillId="0" borderId="29" xfId="0" applyNumberFormat="1" applyFont="1" applyBorder="1" applyAlignment="1" applyProtection="1">
      <alignment horizontal="left" vertical="center" wrapText="1" indent="1" readingOrder="1"/>
    </xf>
    <xf numFmtId="49" fontId="6" fillId="0" borderId="30" xfId="0" applyNumberFormat="1" applyFont="1" applyBorder="1" applyAlignment="1" applyProtection="1">
      <alignment horizontal="left" vertical="center" wrapText="1" indent="1" readingOrder="1"/>
    </xf>
    <xf numFmtId="49" fontId="5" fillId="0" borderId="51" xfId="0" applyNumberFormat="1" applyFont="1" applyBorder="1" applyAlignment="1" applyProtection="1">
      <alignment horizontal="left" vertical="top" wrapText="1" readingOrder="1"/>
    </xf>
    <xf numFmtId="49" fontId="5" fillId="0" borderId="52" xfId="0" applyNumberFormat="1" applyFont="1" applyBorder="1" applyAlignment="1" applyProtection="1">
      <alignment horizontal="left" vertical="top" wrapText="1" readingOrder="1"/>
    </xf>
    <xf numFmtId="49" fontId="5" fillId="0" borderId="53" xfId="0" applyNumberFormat="1" applyFont="1" applyBorder="1" applyAlignment="1" applyProtection="1">
      <alignment horizontal="left" vertical="top" wrapText="1" readingOrder="1"/>
    </xf>
    <xf numFmtId="0" fontId="9" fillId="0" borderId="54" xfId="0" applyNumberFormat="1" applyFont="1" applyBorder="1" applyAlignment="1" applyProtection="1">
      <alignment horizontal="left" vertical="top" wrapText="1" readingOrder="1"/>
    </xf>
    <xf numFmtId="0" fontId="9" fillId="0" borderId="7" xfId="0" applyNumberFormat="1" applyFont="1" applyBorder="1" applyAlignment="1" applyProtection="1">
      <alignment horizontal="left" vertical="top" wrapText="1" readingOrder="1"/>
    </xf>
    <xf numFmtId="0" fontId="9" fillId="0" borderId="51" xfId="0" applyNumberFormat="1" applyFont="1" applyBorder="1" applyAlignment="1" applyProtection="1">
      <alignment horizontal="left" vertical="top" wrapText="1" readingOrder="1"/>
    </xf>
    <xf numFmtId="0" fontId="9" fillId="0" borderId="53" xfId="0" applyNumberFormat="1" applyFont="1" applyBorder="1" applyAlignment="1" applyProtection="1">
      <alignment horizontal="left" vertical="top" wrapText="1" readingOrder="1"/>
    </xf>
    <xf numFmtId="0" fontId="9" fillId="0" borderId="35" xfId="0" applyNumberFormat="1" applyFont="1" applyBorder="1" applyAlignment="1" applyProtection="1">
      <alignment horizontal="left" vertical="top" wrapText="1" readingOrder="1"/>
    </xf>
    <xf numFmtId="0" fontId="9" fillId="0" borderId="52" xfId="0" applyNumberFormat="1" applyFont="1" applyBorder="1" applyAlignment="1" applyProtection="1">
      <alignment horizontal="left" vertical="top" wrapText="1" readingOrder="1"/>
    </xf>
    <xf numFmtId="49" fontId="5" fillId="0" borderId="55" xfId="0" applyNumberFormat="1" applyFont="1" applyBorder="1" applyAlignment="1" applyProtection="1">
      <alignment horizontal="left" vertical="top" wrapText="1" readingOrder="1"/>
    </xf>
    <xf numFmtId="49" fontId="5" fillId="0" borderId="0" xfId="0" applyNumberFormat="1" applyFont="1" applyBorder="1" applyAlignment="1" applyProtection="1">
      <alignment horizontal="left" vertical="top" wrapText="1" readingOrder="1"/>
    </xf>
    <xf numFmtId="49" fontId="5" fillId="0" borderId="59" xfId="0" applyNumberFormat="1" applyFont="1" applyBorder="1" applyAlignment="1" applyProtection="1">
      <alignment horizontal="left" vertical="top" wrapText="1" readingOrder="1"/>
    </xf>
    <xf numFmtId="49" fontId="5" fillId="0" borderId="72" xfId="0" applyNumberFormat="1" applyFont="1" applyBorder="1" applyAlignment="1" applyProtection="1">
      <alignment horizontal="left" vertical="top" wrapText="1" readingOrder="1"/>
    </xf>
    <xf numFmtId="49" fontId="5" fillId="0" borderId="73" xfId="0" applyNumberFormat="1" applyFont="1" applyBorder="1" applyAlignment="1" applyProtection="1">
      <alignment horizontal="left" vertical="top" wrapText="1" readingOrder="1"/>
    </xf>
    <xf numFmtId="4" fontId="5" fillId="0" borderId="73" xfId="0" applyNumberFormat="1" applyFont="1" applyBorder="1" applyAlignment="1" applyProtection="1">
      <alignment horizontal="right" vertical="center" wrapText="1" readingOrder="1"/>
    </xf>
    <xf numFmtId="0" fontId="5" fillId="0" borderId="62" xfId="0" applyNumberFormat="1" applyFont="1" applyBorder="1" applyAlignment="1" applyProtection="1">
      <alignment horizontal="center" vertical="center" wrapText="1" readingOrder="1"/>
    </xf>
  </cellXfs>
  <cellStyles count="2">
    <cellStyle name="Normal" xfId="0" builtinId="0"/>
    <cellStyle name="Porcentaje" xfId="1" builtinId="5"/>
  </cellStyles>
  <dxfs count="0"/>
  <tableStyles count="0" defaultTableStyle="TableStyleMedium2" defaultPivotStyle="PivotStyleLight16"/>
  <colors>
    <mruColors>
      <color rgb="FF00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15</xdr:col>
      <xdr:colOff>111378</xdr:colOff>
      <xdr:row>3</xdr:row>
      <xdr:rowOff>42334</xdr:rowOff>
    </xdr:from>
    <xdr:to>
      <xdr:col>18</xdr:col>
      <xdr:colOff>442769</xdr:colOff>
      <xdr:row>8</xdr:row>
      <xdr:rowOff>54094</xdr:rowOff>
    </xdr:to>
    <xdr:pic>
      <xdr:nvPicPr>
        <xdr:cNvPr id="12" name="Marcador de contenido 3">
          <a:extLst>
            <a:ext uri="{FF2B5EF4-FFF2-40B4-BE49-F238E27FC236}">
              <a16:creationId xmlns:a16="http://schemas.microsoft.com/office/drawing/2014/main" xmlns="" id="{00000000-0008-0000-0000-00000C000000}"/>
            </a:ext>
          </a:extLst>
        </xdr:cNvPr>
        <xdr:cNvPicPr>
          <a:picLocks noGrp="1"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753045" y="719667"/>
          <a:ext cx="2617391" cy="96426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19</xdr:col>
      <xdr:colOff>694276</xdr:colOff>
      <xdr:row>3</xdr:row>
      <xdr:rowOff>42334</xdr:rowOff>
    </xdr:from>
    <xdr:to>
      <xdr:col>20</xdr:col>
      <xdr:colOff>820858</xdr:colOff>
      <xdr:row>7</xdr:row>
      <xdr:rowOff>138173</xdr:rowOff>
    </xdr:to>
    <xdr:pic>
      <xdr:nvPicPr>
        <xdr:cNvPr id="13" name="Picture 4">
          <a:extLst>
            <a:ext uri="{FF2B5EF4-FFF2-40B4-BE49-F238E27FC236}">
              <a16:creationId xmlns:a16="http://schemas.microsoft.com/office/drawing/2014/main" xmlns="" id="{00000000-0008-0000-00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383943" y="719667"/>
          <a:ext cx="888582" cy="857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746378</xdr:colOff>
      <xdr:row>158</xdr:row>
      <xdr:rowOff>0</xdr:rowOff>
    </xdr:from>
    <xdr:to>
      <xdr:col>18</xdr:col>
      <xdr:colOff>262852</xdr:colOff>
      <xdr:row>163</xdr:row>
      <xdr:rowOff>11760</xdr:rowOff>
    </xdr:to>
    <xdr:pic>
      <xdr:nvPicPr>
        <xdr:cNvPr id="16" name="Marcador de contenido 3">
          <a:extLst>
            <a:ext uri="{FF2B5EF4-FFF2-40B4-BE49-F238E27FC236}">
              <a16:creationId xmlns:a16="http://schemas.microsoft.com/office/drawing/2014/main" xmlns="" id="{00000000-0008-0000-0000-000010000000}"/>
            </a:ext>
          </a:extLst>
        </xdr:cNvPr>
        <xdr:cNvPicPr>
          <a:picLocks noGrp="1"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573128" y="31178500"/>
          <a:ext cx="2617391" cy="96426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19</xdr:col>
      <xdr:colOff>514359</xdr:colOff>
      <xdr:row>158</xdr:row>
      <xdr:rowOff>0</xdr:rowOff>
    </xdr:from>
    <xdr:to>
      <xdr:col>20</xdr:col>
      <xdr:colOff>640941</xdr:colOff>
      <xdr:row>162</xdr:row>
      <xdr:rowOff>95839</xdr:rowOff>
    </xdr:to>
    <xdr:pic>
      <xdr:nvPicPr>
        <xdr:cNvPr id="17" name="Picture 4">
          <a:extLst>
            <a:ext uri="{FF2B5EF4-FFF2-40B4-BE49-F238E27FC236}">
              <a16:creationId xmlns:a16="http://schemas.microsoft.com/office/drawing/2014/main" xmlns="" id="{00000000-0008-0000-0000-000011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04026" y="31178500"/>
          <a:ext cx="888582" cy="857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143128</xdr:colOff>
      <xdr:row>314</xdr:row>
      <xdr:rowOff>105834</xdr:rowOff>
    </xdr:from>
    <xdr:to>
      <xdr:col>18</xdr:col>
      <xdr:colOff>474519</xdr:colOff>
      <xdr:row>319</xdr:row>
      <xdr:rowOff>117594</xdr:rowOff>
    </xdr:to>
    <xdr:pic>
      <xdr:nvPicPr>
        <xdr:cNvPr id="20" name="Marcador de contenido 3">
          <a:extLst>
            <a:ext uri="{FF2B5EF4-FFF2-40B4-BE49-F238E27FC236}">
              <a16:creationId xmlns:a16="http://schemas.microsoft.com/office/drawing/2014/main" xmlns="" id="{00000000-0008-0000-0000-000014000000}"/>
            </a:ext>
          </a:extLst>
        </xdr:cNvPr>
        <xdr:cNvPicPr>
          <a:picLocks noGrp="1"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784795" y="62166501"/>
          <a:ext cx="2617391" cy="96426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19</xdr:col>
      <xdr:colOff>726026</xdr:colOff>
      <xdr:row>314</xdr:row>
      <xdr:rowOff>105834</xdr:rowOff>
    </xdr:from>
    <xdr:to>
      <xdr:col>20</xdr:col>
      <xdr:colOff>852608</xdr:colOff>
      <xdr:row>319</xdr:row>
      <xdr:rowOff>11173</xdr:rowOff>
    </xdr:to>
    <xdr:pic>
      <xdr:nvPicPr>
        <xdr:cNvPr id="21" name="Picture 4">
          <a:extLst>
            <a:ext uri="{FF2B5EF4-FFF2-40B4-BE49-F238E27FC236}">
              <a16:creationId xmlns:a16="http://schemas.microsoft.com/office/drawing/2014/main" xmlns="" id="{00000000-0008-0000-0000-00001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415693" y="62166501"/>
          <a:ext cx="888582" cy="857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15</xdr:col>
      <xdr:colOff>143128</xdr:colOff>
      <xdr:row>469</xdr:row>
      <xdr:rowOff>105834</xdr:rowOff>
    </xdr:from>
    <xdr:ext cx="2617391" cy="964260"/>
    <xdr:pic>
      <xdr:nvPicPr>
        <xdr:cNvPr id="24" name="Marcador de contenido 3">
          <a:extLst>
            <a:ext uri="{FF2B5EF4-FFF2-40B4-BE49-F238E27FC236}">
              <a16:creationId xmlns:a16="http://schemas.microsoft.com/office/drawing/2014/main" xmlns="" id="{00000000-0008-0000-0000-000018000000}"/>
            </a:ext>
          </a:extLst>
        </xdr:cNvPr>
        <xdr:cNvPicPr>
          <a:picLocks noGrp="1"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784795" y="62166501"/>
          <a:ext cx="2617391" cy="96426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19</xdr:col>
      <xdr:colOff>726026</xdr:colOff>
      <xdr:row>469</xdr:row>
      <xdr:rowOff>105834</xdr:rowOff>
    </xdr:from>
    <xdr:ext cx="888582" cy="857839"/>
    <xdr:pic>
      <xdr:nvPicPr>
        <xdr:cNvPr id="25" name="Picture 4">
          <a:extLst>
            <a:ext uri="{FF2B5EF4-FFF2-40B4-BE49-F238E27FC236}">
              <a16:creationId xmlns:a16="http://schemas.microsoft.com/office/drawing/2014/main" xmlns="" id="{00000000-0008-0000-0000-00001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415693" y="62166501"/>
          <a:ext cx="888582" cy="85783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4</xdr:row>
      <xdr:rowOff>0</xdr:rowOff>
    </xdr:from>
    <xdr:to>
      <xdr:col>7</xdr:col>
      <xdr:colOff>523875</xdr:colOff>
      <xdr:row>9</xdr:row>
      <xdr:rowOff>11907</xdr:rowOff>
    </xdr:to>
    <xdr:pic>
      <xdr:nvPicPr>
        <xdr:cNvPr id="26" name="Imagen 25">
          <a:extLst>
            <a:ext uri="{FF2B5EF4-FFF2-40B4-BE49-F238E27FC236}">
              <a16:creationId xmlns:a16="http://schemas.microsoft.com/office/drawing/2014/main" xmlns="" id="{D79F15D0-6654-4114-A130-07A2A93D060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62000" y="870857"/>
          <a:ext cx="5095875" cy="964407"/>
        </a:xfrm>
        <a:prstGeom prst="rect">
          <a:avLst/>
        </a:prstGeom>
      </xdr:spPr>
    </xdr:pic>
    <xdr:clientData/>
  </xdr:twoCellAnchor>
  <xdr:twoCellAnchor editAs="oneCell">
    <xdr:from>
      <xdr:col>1</xdr:col>
      <xdr:colOff>0</xdr:colOff>
      <xdr:row>158</xdr:row>
      <xdr:rowOff>0</xdr:rowOff>
    </xdr:from>
    <xdr:to>
      <xdr:col>7</xdr:col>
      <xdr:colOff>523875</xdr:colOff>
      <xdr:row>163</xdr:row>
      <xdr:rowOff>11907</xdr:rowOff>
    </xdr:to>
    <xdr:pic>
      <xdr:nvPicPr>
        <xdr:cNvPr id="27" name="Imagen 26">
          <a:extLst>
            <a:ext uri="{FF2B5EF4-FFF2-40B4-BE49-F238E27FC236}">
              <a16:creationId xmlns:a16="http://schemas.microsoft.com/office/drawing/2014/main" xmlns="" id="{1A1F9F7D-FBE9-4BCD-AD2F-9C640E7B60D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62000" y="31650214"/>
          <a:ext cx="5095875" cy="964407"/>
        </a:xfrm>
        <a:prstGeom prst="rect">
          <a:avLst/>
        </a:prstGeom>
      </xdr:spPr>
    </xdr:pic>
    <xdr:clientData/>
  </xdr:twoCellAnchor>
  <xdr:twoCellAnchor editAs="oneCell">
    <xdr:from>
      <xdr:col>1</xdr:col>
      <xdr:colOff>0</xdr:colOff>
      <xdr:row>315</xdr:row>
      <xdr:rowOff>0</xdr:rowOff>
    </xdr:from>
    <xdr:to>
      <xdr:col>7</xdr:col>
      <xdr:colOff>523875</xdr:colOff>
      <xdr:row>320</xdr:row>
      <xdr:rowOff>11907</xdr:rowOff>
    </xdr:to>
    <xdr:pic>
      <xdr:nvPicPr>
        <xdr:cNvPr id="28" name="Imagen 27">
          <a:extLst>
            <a:ext uri="{FF2B5EF4-FFF2-40B4-BE49-F238E27FC236}">
              <a16:creationId xmlns:a16="http://schemas.microsoft.com/office/drawing/2014/main" xmlns="" id="{BD4F10B5-3945-4272-8DA4-0AD139E42F5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62000" y="62783357"/>
          <a:ext cx="5095875" cy="964407"/>
        </a:xfrm>
        <a:prstGeom prst="rect">
          <a:avLst/>
        </a:prstGeom>
      </xdr:spPr>
    </xdr:pic>
    <xdr:clientData/>
  </xdr:twoCellAnchor>
  <xdr:twoCellAnchor editAs="oneCell">
    <xdr:from>
      <xdr:col>1</xdr:col>
      <xdr:colOff>0</xdr:colOff>
      <xdr:row>470</xdr:row>
      <xdr:rowOff>0</xdr:rowOff>
    </xdr:from>
    <xdr:to>
      <xdr:col>7</xdr:col>
      <xdr:colOff>523875</xdr:colOff>
      <xdr:row>475</xdr:row>
      <xdr:rowOff>11907</xdr:rowOff>
    </xdr:to>
    <xdr:pic>
      <xdr:nvPicPr>
        <xdr:cNvPr id="29" name="Imagen 28">
          <a:extLst>
            <a:ext uri="{FF2B5EF4-FFF2-40B4-BE49-F238E27FC236}">
              <a16:creationId xmlns:a16="http://schemas.microsoft.com/office/drawing/2014/main" xmlns="" id="{FAE590A4-E399-4B71-B771-2598A861B6E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62000" y="93535500"/>
          <a:ext cx="5095875" cy="9644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301878</xdr:colOff>
      <xdr:row>0</xdr:row>
      <xdr:rowOff>0</xdr:rowOff>
    </xdr:from>
    <xdr:to>
      <xdr:col>18</xdr:col>
      <xdr:colOff>633269</xdr:colOff>
      <xdr:row>5</xdr:row>
      <xdr:rowOff>11760</xdr:rowOff>
    </xdr:to>
    <xdr:pic>
      <xdr:nvPicPr>
        <xdr:cNvPr id="26" name="Marcador de contenido 3">
          <a:extLst>
            <a:ext uri="{FF2B5EF4-FFF2-40B4-BE49-F238E27FC236}">
              <a16:creationId xmlns:a16="http://schemas.microsoft.com/office/drawing/2014/main" xmlns="" id="{00000000-0008-0000-0100-00001A000000}"/>
            </a:ext>
          </a:extLst>
        </xdr:cNvPr>
        <xdr:cNvPicPr>
          <a:picLocks noGrp="1"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943545" y="0"/>
          <a:ext cx="2617391" cy="96426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20</xdr:col>
      <xdr:colOff>122776</xdr:colOff>
      <xdr:row>0</xdr:row>
      <xdr:rowOff>0</xdr:rowOff>
    </xdr:from>
    <xdr:to>
      <xdr:col>20</xdr:col>
      <xdr:colOff>1011358</xdr:colOff>
      <xdr:row>4</xdr:row>
      <xdr:rowOff>95839</xdr:rowOff>
    </xdr:to>
    <xdr:pic>
      <xdr:nvPicPr>
        <xdr:cNvPr id="27" name="Picture 4">
          <a:extLst>
            <a:ext uri="{FF2B5EF4-FFF2-40B4-BE49-F238E27FC236}">
              <a16:creationId xmlns:a16="http://schemas.microsoft.com/office/drawing/2014/main" xmlns="" id="{00000000-0008-0000-0100-00001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74443" y="0"/>
          <a:ext cx="888582" cy="857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100795</xdr:colOff>
      <xdr:row>153</xdr:row>
      <xdr:rowOff>105834</xdr:rowOff>
    </xdr:from>
    <xdr:to>
      <xdr:col>18</xdr:col>
      <xdr:colOff>432186</xdr:colOff>
      <xdr:row>158</xdr:row>
      <xdr:rowOff>117594</xdr:rowOff>
    </xdr:to>
    <xdr:pic>
      <xdr:nvPicPr>
        <xdr:cNvPr id="30" name="Marcador de contenido 3">
          <a:extLst>
            <a:ext uri="{FF2B5EF4-FFF2-40B4-BE49-F238E27FC236}">
              <a16:creationId xmlns:a16="http://schemas.microsoft.com/office/drawing/2014/main" xmlns="" id="{00000000-0008-0000-0100-00001E000000}"/>
            </a:ext>
          </a:extLst>
        </xdr:cNvPr>
        <xdr:cNvPicPr>
          <a:picLocks noGrp="1"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742462" y="30416501"/>
          <a:ext cx="2617391" cy="96426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19</xdr:col>
      <xdr:colOff>683693</xdr:colOff>
      <xdr:row>153</xdr:row>
      <xdr:rowOff>105834</xdr:rowOff>
    </xdr:from>
    <xdr:to>
      <xdr:col>20</xdr:col>
      <xdr:colOff>810275</xdr:colOff>
      <xdr:row>158</xdr:row>
      <xdr:rowOff>11173</xdr:rowOff>
    </xdr:to>
    <xdr:pic>
      <xdr:nvPicPr>
        <xdr:cNvPr id="31" name="Picture 4">
          <a:extLst>
            <a:ext uri="{FF2B5EF4-FFF2-40B4-BE49-F238E27FC236}">
              <a16:creationId xmlns:a16="http://schemas.microsoft.com/office/drawing/2014/main" xmlns="" id="{00000000-0008-0000-0100-00001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373360" y="30416501"/>
          <a:ext cx="888582" cy="857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270128</xdr:colOff>
      <xdr:row>309</xdr:row>
      <xdr:rowOff>84667</xdr:rowOff>
    </xdr:from>
    <xdr:to>
      <xdr:col>18</xdr:col>
      <xdr:colOff>601519</xdr:colOff>
      <xdr:row>314</xdr:row>
      <xdr:rowOff>96427</xdr:rowOff>
    </xdr:to>
    <xdr:pic>
      <xdr:nvPicPr>
        <xdr:cNvPr id="34" name="Marcador de contenido 3">
          <a:extLst>
            <a:ext uri="{FF2B5EF4-FFF2-40B4-BE49-F238E27FC236}">
              <a16:creationId xmlns:a16="http://schemas.microsoft.com/office/drawing/2014/main" xmlns="" id="{00000000-0008-0000-0100-000022000000}"/>
            </a:ext>
          </a:extLst>
        </xdr:cNvPr>
        <xdr:cNvPicPr>
          <a:picLocks noGrp="1"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911795" y="61277500"/>
          <a:ext cx="2617391" cy="96426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20</xdr:col>
      <xdr:colOff>91026</xdr:colOff>
      <xdr:row>309</xdr:row>
      <xdr:rowOff>84667</xdr:rowOff>
    </xdr:from>
    <xdr:to>
      <xdr:col>20</xdr:col>
      <xdr:colOff>979608</xdr:colOff>
      <xdr:row>313</xdr:row>
      <xdr:rowOff>180506</xdr:rowOff>
    </xdr:to>
    <xdr:pic>
      <xdr:nvPicPr>
        <xdr:cNvPr id="35" name="Picture 4">
          <a:extLst>
            <a:ext uri="{FF2B5EF4-FFF2-40B4-BE49-F238E27FC236}">
              <a16:creationId xmlns:a16="http://schemas.microsoft.com/office/drawing/2014/main" xmlns="" id="{00000000-0008-0000-0100-00002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42693" y="61277500"/>
          <a:ext cx="888582" cy="857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143128</xdr:colOff>
      <xdr:row>466</xdr:row>
      <xdr:rowOff>84666</xdr:rowOff>
    </xdr:from>
    <xdr:to>
      <xdr:col>18</xdr:col>
      <xdr:colOff>474519</xdr:colOff>
      <xdr:row>471</xdr:row>
      <xdr:rowOff>96426</xdr:rowOff>
    </xdr:to>
    <xdr:pic>
      <xdr:nvPicPr>
        <xdr:cNvPr id="38" name="Marcador de contenido 3">
          <a:extLst>
            <a:ext uri="{FF2B5EF4-FFF2-40B4-BE49-F238E27FC236}">
              <a16:creationId xmlns:a16="http://schemas.microsoft.com/office/drawing/2014/main" xmlns="" id="{00000000-0008-0000-0100-000026000000}"/>
            </a:ext>
          </a:extLst>
        </xdr:cNvPr>
        <xdr:cNvPicPr>
          <a:picLocks noGrp="1"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784795" y="92350166"/>
          <a:ext cx="2617391" cy="96426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19</xdr:col>
      <xdr:colOff>726026</xdr:colOff>
      <xdr:row>466</xdr:row>
      <xdr:rowOff>84666</xdr:rowOff>
    </xdr:from>
    <xdr:to>
      <xdr:col>20</xdr:col>
      <xdr:colOff>852608</xdr:colOff>
      <xdr:row>470</xdr:row>
      <xdr:rowOff>180505</xdr:rowOff>
    </xdr:to>
    <xdr:pic>
      <xdr:nvPicPr>
        <xdr:cNvPr id="39" name="Picture 4">
          <a:extLst>
            <a:ext uri="{FF2B5EF4-FFF2-40B4-BE49-F238E27FC236}">
              <a16:creationId xmlns:a16="http://schemas.microsoft.com/office/drawing/2014/main" xmlns="" id="{00000000-0008-0000-0100-00002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415693" y="92350166"/>
          <a:ext cx="888582" cy="857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47878</xdr:colOff>
      <xdr:row>621</xdr:row>
      <xdr:rowOff>158750</xdr:rowOff>
    </xdr:from>
    <xdr:to>
      <xdr:col>18</xdr:col>
      <xdr:colOff>379269</xdr:colOff>
      <xdr:row>626</xdr:row>
      <xdr:rowOff>170510</xdr:rowOff>
    </xdr:to>
    <xdr:pic>
      <xdr:nvPicPr>
        <xdr:cNvPr id="46" name="Marcador de contenido 3">
          <a:extLst>
            <a:ext uri="{FF2B5EF4-FFF2-40B4-BE49-F238E27FC236}">
              <a16:creationId xmlns:a16="http://schemas.microsoft.com/office/drawing/2014/main" xmlns="" id="{00000000-0008-0000-0100-00002E000000}"/>
            </a:ext>
          </a:extLst>
        </xdr:cNvPr>
        <xdr:cNvPicPr>
          <a:picLocks noGrp="1"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689545" y="123115917"/>
          <a:ext cx="2617391" cy="96426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19</xdr:col>
      <xdr:colOff>630776</xdr:colOff>
      <xdr:row>621</xdr:row>
      <xdr:rowOff>158750</xdr:rowOff>
    </xdr:from>
    <xdr:to>
      <xdr:col>20</xdr:col>
      <xdr:colOff>757358</xdr:colOff>
      <xdr:row>626</xdr:row>
      <xdr:rowOff>64089</xdr:rowOff>
    </xdr:to>
    <xdr:pic>
      <xdr:nvPicPr>
        <xdr:cNvPr id="47" name="Picture 4">
          <a:extLst>
            <a:ext uri="{FF2B5EF4-FFF2-40B4-BE49-F238E27FC236}">
              <a16:creationId xmlns:a16="http://schemas.microsoft.com/office/drawing/2014/main" xmlns="" id="{00000000-0008-0000-0100-00002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320443" y="123115917"/>
          <a:ext cx="888582" cy="857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227795</xdr:colOff>
      <xdr:row>775</xdr:row>
      <xdr:rowOff>63500</xdr:rowOff>
    </xdr:from>
    <xdr:to>
      <xdr:col>18</xdr:col>
      <xdr:colOff>559186</xdr:colOff>
      <xdr:row>780</xdr:row>
      <xdr:rowOff>75260</xdr:rowOff>
    </xdr:to>
    <xdr:pic>
      <xdr:nvPicPr>
        <xdr:cNvPr id="50" name="Marcador de contenido 3">
          <a:extLst>
            <a:ext uri="{FF2B5EF4-FFF2-40B4-BE49-F238E27FC236}">
              <a16:creationId xmlns:a16="http://schemas.microsoft.com/office/drawing/2014/main" xmlns="" id="{00000000-0008-0000-0100-000032000000}"/>
            </a:ext>
          </a:extLst>
        </xdr:cNvPr>
        <xdr:cNvPicPr>
          <a:picLocks noGrp="1"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869462" y="153521833"/>
          <a:ext cx="2617391" cy="96426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20</xdr:col>
      <xdr:colOff>48693</xdr:colOff>
      <xdr:row>775</xdr:row>
      <xdr:rowOff>63500</xdr:rowOff>
    </xdr:from>
    <xdr:to>
      <xdr:col>20</xdr:col>
      <xdr:colOff>937275</xdr:colOff>
      <xdr:row>779</xdr:row>
      <xdr:rowOff>159339</xdr:rowOff>
    </xdr:to>
    <xdr:pic>
      <xdr:nvPicPr>
        <xdr:cNvPr id="51" name="Picture 4">
          <a:extLst>
            <a:ext uri="{FF2B5EF4-FFF2-40B4-BE49-F238E27FC236}">
              <a16:creationId xmlns:a16="http://schemas.microsoft.com/office/drawing/2014/main" xmlns="" id="{00000000-0008-0000-0100-00003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00360" y="153521833"/>
          <a:ext cx="888582" cy="857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196044</xdr:colOff>
      <xdr:row>930</xdr:row>
      <xdr:rowOff>63500</xdr:rowOff>
    </xdr:from>
    <xdr:to>
      <xdr:col>18</xdr:col>
      <xdr:colOff>527435</xdr:colOff>
      <xdr:row>935</xdr:row>
      <xdr:rowOff>75260</xdr:rowOff>
    </xdr:to>
    <xdr:pic>
      <xdr:nvPicPr>
        <xdr:cNvPr id="54" name="Marcador de contenido 3">
          <a:extLst>
            <a:ext uri="{FF2B5EF4-FFF2-40B4-BE49-F238E27FC236}">
              <a16:creationId xmlns:a16="http://schemas.microsoft.com/office/drawing/2014/main" xmlns="" id="{00000000-0008-0000-0100-000036000000}"/>
            </a:ext>
          </a:extLst>
        </xdr:cNvPr>
        <xdr:cNvPicPr>
          <a:picLocks noGrp="1"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837711" y="184213500"/>
          <a:ext cx="2617391" cy="96426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20</xdr:col>
      <xdr:colOff>16942</xdr:colOff>
      <xdr:row>930</xdr:row>
      <xdr:rowOff>63500</xdr:rowOff>
    </xdr:from>
    <xdr:to>
      <xdr:col>20</xdr:col>
      <xdr:colOff>905524</xdr:colOff>
      <xdr:row>934</xdr:row>
      <xdr:rowOff>159339</xdr:rowOff>
    </xdr:to>
    <xdr:pic>
      <xdr:nvPicPr>
        <xdr:cNvPr id="55" name="Picture 4">
          <a:extLst>
            <a:ext uri="{FF2B5EF4-FFF2-40B4-BE49-F238E27FC236}">
              <a16:creationId xmlns:a16="http://schemas.microsoft.com/office/drawing/2014/main" xmlns="" id="{00000000-0008-0000-0100-00003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468609" y="184213500"/>
          <a:ext cx="888582" cy="857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164295</xdr:colOff>
      <xdr:row>1084</xdr:row>
      <xdr:rowOff>148167</xdr:rowOff>
    </xdr:from>
    <xdr:to>
      <xdr:col>18</xdr:col>
      <xdr:colOff>495686</xdr:colOff>
      <xdr:row>1089</xdr:row>
      <xdr:rowOff>159927</xdr:rowOff>
    </xdr:to>
    <xdr:pic>
      <xdr:nvPicPr>
        <xdr:cNvPr id="58" name="Marcador de contenido 3">
          <a:extLst>
            <a:ext uri="{FF2B5EF4-FFF2-40B4-BE49-F238E27FC236}">
              <a16:creationId xmlns:a16="http://schemas.microsoft.com/office/drawing/2014/main" xmlns="" id="{00000000-0008-0000-0100-00003A000000}"/>
            </a:ext>
          </a:extLst>
        </xdr:cNvPr>
        <xdr:cNvPicPr>
          <a:picLocks noGrp="1"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805962" y="214799334"/>
          <a:ext cx="2617391" cy="96426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19</xdr:col>
      <xdr:colOff>747193</xdr:colOff>
      <xdr:row>1084</xdr:row>
      <xdr:rowOff>148167</xdr:rowOff>
    </xdr:from>
    <xdr:to>
      <xdr:col>20</xdr:col>
      <xdr:colOff>873775</xdr:colOff>
      <xdr:row>1089</xdr:row>
      <xdr:rowOff>53506</xdr:rowOff>
    </xdr:to>
    <xdr:pic>
      <xdr:nvPicPr>
        <xdr:cNvPr id="59" name="Picture 4">
          <a:extLst>
            <a:ext uri="{FF2B5EF4-FFF2-40B4-BE49-F238E27FC236}">
              <a16:creationId xmlns:a16="http://schemas.microsoft.com/office/drawing/2014/main" xmlns="" id="{00000000-0008-0000-0100-00003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436860" y="214799334"/>
          <a:ext cx="888582" cy="857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280711</xdr:colOff>
      <xdr:row>1239</xdr:row>
      <xdr:rowOff>158750</xdr:rowOff>
    </xdr:from>
    <xdr:to>
      <xdr:col>18</xdr:col>
      <xdr:colOff>612102</xdr:colOff>
      <xdr:row>1244</xdr:row>
      <xdr:rowOff>170510</xdr:rowOff>
    </xdr:to>
    <xdr:pic>
      <xdr:nvPicPr>
        <xdr:cNvPr id="66" name="Marcador de contenido 3">
          <a:extLst>
            <a:ext uri="{FF2B5EF4-FFF2-40B4-BE49-F238E27FC236}">
              <a16:creationId xmlns:a16="http://schemas.microsoft.com/office/drawing/2014/main" xmlns="" id="{00000000-0008-0000-0100-000042000000}"/>
            </a:ext>
          </a:extLst>
        </xdr:cNvPr>
        <xdr:cNvPicPr>
          <a:picLocks noGrp="1"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922378" y="245501583"/>
          <a:ext cx="2617391" cy="96426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20</xdr:col>
      <xdr:colOff>101609</xdr:colOff>
      <xdr:row>1239</xdr:row>
      <xdr:rowOff>158750</xdr:rowOff>
    </xdr:from>
    <xdr:to>
      <xdr:col>20</xdr:col>
      <xdr:colOff>990191</xdr:colOff>
      <xdr:row>1244</xdr:row>
      <xdr:rowOff>64089</xdr:rowOff>
    </xdr:to>
    <xdr:pic>
      <xdr:nvPicPr>
        <xdr:cNvPr id="67" name="Picture 4">
          <a:extLst>
            <a:ext uri="{FF2B5EF4-FFF2-40B4-BE49-F238E27FC236}">
              <a16:creationId xmlns:a16="http://schemas.microsoft.com/office/drawing/2014/main" xmlns="" id="{00000000-0008-0000-0100-00004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53276" y="245501583"/>
          <a:ext cx="888582" cy="857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69045</xdr:colOff>
      <xdr:row>1395</xdr:row>
      <xdr:rowOff>84667</xdr:rowOff>
    </xdr:from>
    <xdr:to>
      <xdr:col>18</xdr:col>
      <xdr:colOff>400436</xdr:colOff>
      <xdr:row>1400</xdr:row>
      <xdr:rowOff>96427</xdr:rowOff>
    </xdr:to>
    <xdr:pic>
      <xdr:nvPicPr>
        <xdr:cNvPr id="70" name="Marcador de contenido 3">
          <a:extLst>
            <a:ext uri="{FF2B5EF4-FFF2-40B4-BE49-F238E27FC236}">
              <a16:creationId xmlns:a16="http://schemas.microsoft.com/office/drawing/2014/main" xmlns="" id="{00000000-0008-0000-0100-000046000000}"/>
            </a:ext>
          </a:extLst>
        </xdr:cNvPr>
        <xdr:cNvPicPr>
          <a:picLocks noGrp="1"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710712" y="276309667"/>
          <a:ext cx="2617391" cy="96426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19</xdr:col>
      <xdr:colOff>651943</xdr:colOff>
      <xdr:row>1395</xdr:row>
      <xdr:rowOff>84667</xdr:rowOff>
    </xdr:from>
    <xdr:to>
      <xdr:col>20</xdr:col>
      <xdr:colOff>778525</xdr:colOff>
      <xdr:row>1399</xdr:row>
      <xdr:rowOff>180506</xdr:rowOff>
    </xdr:to>
    <xdr:pic>
      <xdr:nvPicPr>
        <xdr:cNvPr id="71" name="Picture 4">
          <a:extLst>
            <a:ext uri="{FF2B5EF4-FFF2-40B4-BE49-F238E27FC236}">
              <a16:creationId xmlns:a16="http://schemas.microsoft.com/office/drawing/2014/main" xmlns="" id="{00000000-0008-0000-0100-00004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341610" y="276309667"/>
          <a:ext cx="888582" cy="857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15</xdr:col>
      <xdr:colOff>69045</xdr:colOff>
      <xdr:row>1550</xdr:row>
      <xdr:rowOff>84667</xdr:rowOff>
    </xdr:from>
    <xdr:ext cx="2617391" cy="964260"/>
    <xdr:pic>
      <xdr:nvPicPr>
        <xdr:cNvPr id="60" name="Marcador de contenido 3">
          <a:extLst>
            <a:ext uri="{FF2B5EF4-FFF2-40B4-BE49-F238E27FC236}">
              <a16:creationId xmlns:a16="http://schemas.microsoft.com/office/drawing/2014/main" xmlns="" id="{00000000-0008-0000-0100-00003C000000}"/>
            </a:ext>
          </a:extLst>
        </xdr:cNvPr>
        <xdr:cNvPicPr>
          <a:picLocks noGrp="1"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710712" y="276309667"/>
          <a:ext cx="2617391" cy="96426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19</xdr:col>
      <xdr:colOff>651943</xdr:colOff>
      <xdr:row>1550</xdr:row>
      <xdr:rowOff>84667</xdr:rowOff>
    </xdr:from>
    <xdr:ext cx="888582" cy="857839"/>
    <xdr:pic>
      <xdr:nvPicPr>
        <xdr:cNvPr id="61" name="Picture 4">
          <a:extLst>
            <a:ext uri="{FF2B5EF4-FFF2-40B4-BE49-F238E27FC236}">
              <a16:creationId xmlns:a16="http://schemas.microsoft.com/office/drawing/2014/main" xmlns="" id="{00000000-0008-0000-0100-00003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341610" y="276309667"/>
          <a:ext cx="888582" cy="85783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69045</xdr:colOff>
      <xdr:row>1705</xdr:row>
      <xdr:rowOff>84667</xdr:rowOff>
    </xdr:from>
    <xdr:ext cx="2617391" cy="964260"/>
    <xdr:pic>
      <xdr:nvPicPr>
        <xdr:cNvPr id="72" name="Marcador de contenido 3">
          <a:extLst>
            <a:ext uri="{FF2B5EF4-FFF2-40B4-BE49-F238E27FC236}">
              <a16:creationId xmlns:a16="http://schemas.microsoft.com/office/drawing/2014/main" xmlns="" id="{00000000-0008-0000-0100-000048000000}"/>
            </a:ext>
          </a:extLst>
        </xdr:cNvPr>
        <xdr:cNvPicPr>
          <a:picLocks noGrp="1"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710712" y="307001334"/>
          <a:ext cx="2617391" cy="96426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19</xdr:col>
      <xdr:colOff>651943</xdr:colOff>
      <xdr:row>1705</xdr:row>
      <xdr:rowOff>84667</xdr:rowOff>
    </xdr:from>
    <xdr:ext cx="888582" cy="857839"/>
    <xdr:pic>
      <xdr:nvPicPr>
        <xdr:cNvPr id="73" name="Picture 4">
          <a:extLst>
            <a:ext uri="{FF2B5EF4-FFF2-40B4-BE49-F238E27FC236}">
              <a16:creationId xmlns:a16="http://schemas.microsoft.com/office/drawing/2014/main" xmlns="" id="{00000000-0008-0000-0100-00004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341610" y="307001334"/>
          <a:ext cx="888582" cy="85783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35719</xdr:colOff>
      <xdr:row>0</xdr:row>
      <xdr:rowOff>23811</xdr:rowOff>
    </xdr:from>
    <xdr:to>
      <xdr:col>7</xdr:col>
      <xdr:colOff>273081</xdr:colOff>
      <xdr:row>5</xdr:row>
      <xdr:rowOff>35718</xdr:rowOff>
    </xdr:to>
    <xdr:pic>
      <xdr:nvPicPr>
        <xdr:cNvPr id="75" name="Imagen 74">
          <a:extLst>
            <a:ext uri="{FF2B5EF4-FFF2-40B4-BE49-F238E27FC236}">
              <a16:creationId xmlns:a16="http://schemas.microsoft.com/office/drawing/2014/main" xmlns="" id="{154277F4-55CA-4F65-9A35-27594E98C1B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97719" y="23811"/>
          <a:ext cx="4809362" cy="964407"/>
        </a:xfrm>
        <a:prstGeom prst="rect">
          <a:avLst/>
        </a:prstGeom>
      </xdr:spPr>
    </xdr:pic>
    <xdr:clientData/>
  </xdr:twoCellAnchor>
  <xdr:twoCellAnchor editAs="oneCell">
    <xdr:from>
      <xdr:col>1</xdr:col>
      <xdr:colOff>0</xdr:colOff>
      <xdr:row>154</xdr:row>
      <xdr:rowOff>0</xdr:rowOff>
    </xdr:from>
    <xdr:to>
      <xdr:col>7</xdr:col>
      <xdr:colOff>237362</xdr:colOff>
      <xdr:row>159</xdr:row>
      <xdr:rowOff>11907</xdr:rowOff>
    </xdr:to>
    <xdr:pic>
      <xdr:nvPicPr>
        <xdr:cNvPr id="76" name="Imagen 75">
          <a:extLst>
            <a:ext uri="{FF2B5EF4-FFF2-40B4-BE49-F238E27FC236}">
              <a16:creationId xmlns:a16="http://schemas.microsoft.com/office/drawing/2014/main" xmlns="" id="{A9C463F4-5217-4535-927B-A8FC6C5663E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62000" y="30527625"/>
          <a:ext cx="4809362" cy="964407"/>
        </a:xfrm>
        <a:prstGeom prst="rect">
          <a:avLst/>
        </a:prstGeom>
      </xdr:spPr>
    </xdr:pic>
    <xdr:clientData/>
  </xdr:twoCellAnchor>
  <xdr:twoCellAnchor editAs="oneCell">
    <xdr:from>
      <xdr:col>1</xdr:col>
      <xdr:colOff>0</xdr:colOff>
      <xdr:row>310</xdr:row>
      <xdr:rowOff>0</xdr:rowOff>
    </xdr:from>
    <xdr:to>
      <xdr:col>7</xdr:col>
      <xdr:colOff>237362</xdr:colOff>
      <xdr:row>315</xdr:row>
      <xdr:rowOff>11907</xdr:rowOff>
    </xdr:to>
    <xdr:pic>
      <xdr:nvPicPr>
        <xdr:cNvPr id="77" name="Imagen 76">
          <a:extLst>
            <a:ext uri="{FF2B5EF4-FFF2-40B4-BE49-F238E27FC236}">
              <a16:creationId xmlns:a16="http://schemas.microsoft.com/office/drawing/2014/main" xmlns="" id="{35B83A53-EF9B-44CD-956B-38D08EF4F15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62000" y="61436250"/>
          <a:ext cx="4809362" cy="964407"/>
        </a:xfrm>
        <a:prstGeom prst="rect">
          <a:avLst/>
        </a:prstGeom>
      </xdr:spPr>
    </xdr:pic>
    <xdr:clientData/>
  </xdr:twoCellAnchor>
  <xdr:twoCellAnchor editAs="oneCell">
    <xdr:from>
      <xdr:col>1</xdr:col>
      <xdr:colOff>0</xdr:colOff>
      <xdr:row>467</xdr:row>
      <xdr:rowOff>0</xdr:rowOff>
    </xdr:from>
    <xdr:to>
      <xdr:col>7</xdr:col>
      <xdr:colOff>237362</xdr:colOff>
      <xdr:row>472</xdr:row>
      <xdr:rowOff>11907</xdr:rowOff>
    </xdr:to>
    <xdr:pic>
      <xdr:nvPicPr>
        <xdr:cNvPr id="78" name="Imagen 77">
          <a:extLst>
            <a:ext uri="{FF2B5EF4-FFF2-40B4-BE49-F238E27FC236}">
              <a16:creationId xmlns:a16="http://schemas.microsoft.com/office/drawing/2014/main" xmlns="" id="{63802F3C-F1F8-498F-97A9-D90627241AC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62000" y="92535375"/>
          <a:ext cx="4809362" cy="964407"/>
        </a:xfrm>
        <a:prstGeom prst="rect">
          <a:avLst/>
        </a:prstGeom>
      </xdr:spPr>
    </xdr:pic>
    <xdr:clientData/>
  </xdr:twoCellAnchor>
  <xdr:twoCellAnchor editAs="oneCell">
    <xdr:from>
      <xdr:col>1</xdr:col>
      <xdr:colOff>23813</xdr:colOff>
      <xdr:row>622</xdr:row>
      <xdr:rowOff>59531</xdr:rowOff>
    </xdr:from>
    <xdr:to>
      <xdr:col>7</xdr:col>
      <xdr:colOff>261175</xdr:colOff>
      <xdr:row>627</xdr:row>
      <xdr:rowOff>71438</xdr:rowOff>
    </xdr:to>
    <xdr:pic>
      <xdr:nvPicPr>
        <xdr:cNvPr id="79" name="Imagen 78">
          <a:extLst>
            <a:ext uri="{FF2B5EF4-FFF2-40B4-BE49-F238E27FC236}">
              <a16:creationId xmlns:a16="http://schemas.microsoft.com/office/drawing/2014/main" xmlns="" id="{16191B1B-C0AC-4AFE-A080-25CAA85552A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85813" y="123313031"/>
          <a:ext cx="4809362" cy="964407"/>
        </a:xfrm>
        <a:prstGeom prst="rect">
          <a:avLst/>
        </a:prstGeom>
      </xdr:spPr>
    </xdr:pic>
    <xdr:clientData/>
  </xdr:twoCellAnchor>
  <xdr:twoCellAnchor editAs="oneCell">
    <xdr:from>
      <xdr:col>0</xdr:col>
      <xdr:colOff>761999</xdr:colOff>
      <xdr:row>776</xdr:row>
      <xdr:rowOff>0</xdr:rowOff>
    </xdr:from>
    <xdr:to>
      <xdr:col>7</xdr:col>
      <xdr:colOff>523874</xdr:colOff>
      <xdr:row>781</xdr:row>
      <xdr:rowOff>11907</xdr:rowOff>
    </xdr:to>
    <xdr:pic>
      <xdr:nvPicPr>
        <xdr:cNvPr id="80" name="Imagen 79">
          <a:extLst>
            <a:ext uri="{FF2B5EF4-FFF2-40B4-BE49-F238E27FC236}">
              <a16:creationId xmlns:a16="http://schemas.microsoft.com/office/drawing/2014/main" xmlns="" id="{F8F53E13-881C-44D4-9B9D-CC08C327F39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61999" y="153781125"/>
          <a:ext cx="5095875" cy="964407"/>
        </a:xfrm>
        <a:prstGeom prst="rect">
          <a:avLst/>
        </a:prstGeom>
      </xdr:spPr>
    </xdr:pic>
    <xdr:clientData/>
  </xdr:twoCellAnchor>
  <xdr:twoCellAnchor editAs="oneCell">
    <xdr:from>
      <xdr:col>1</xdr:col>
      <xdr:colOff>0</xdr:colOff>
      <xdr:row>930</xdr:row>
      <xdr:rowOff>0</xdr:rowOff>
    </xdr:from>
    <xdr:to>
      <xdr:col>7</xdr:col>
      <xdr:colOff>523875</xdr:colOff>
      <xdr:row>935</xdr:row>
      <xdr:rowOff>11907</xdr:rowOff>
    </xdr:to>
    <xdr:pic>
      <xdr:nvPicPr>
        <xdr:cNvPr id="81" name="Imagen 80">
          <a:extLst>
            <a:ext uri="{FF2B5EF4-FFF2-40B4-BE49-F238E27FC236}">
              <a16:creationId xmlns:a16="http://schemas.microsoft.com/office/drawing/2014/main" xmlns="" id="{0F4B465C-B1AD-48B9-A1B7-A187D1D4973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62000" y="184308750"/>
          <a:ext cx="5095875" cy="964407"/>
        </a:xfrm>
        <a:prstGeom prst="rect">
          <a:avLst/>
        </a:prstGeom>
      </xdr:spPr>
    </xdr:pic>
    <xdr:clientData/>
  </xdr:twoCellAnchor>
  <xdr:twoCellAnchor editAs="oneCell">
    <xdr:from>
      <xdr:col>1</xdr:col>
      <xdr:colOff>0</xdr:colOff>
      <xdr:row>1085</xdr:row>
      <xdr:rowOff>40821</xdr:rowOff>
    </xdr:from>
    <xdr:to>
      <xdr:col>7</xdr:col>
      <xdr:colOff>523875</xdr:colOff>
      <xdr:row>1090</xdr:row>
      <xdr:rowOff>52728</xdr:rowOff>
    </xdr:to>
    <xdr:pic>
      <xdr:nvPicPr>
        <xdr:cNvPr id="82" name="Imagen 81">
          <a:extLst>
            <a:ext uri="{FF2B5EF4-FFF2-40B4-BE49-F238E27FC236}">
              <a16:creationId xmlns:a16="http://schemas.microsoft.com/office/drawing/2014/main" xmlns="" id="{138CEFF6-19D1-4A41-90C4-B9508F99345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81000" y="215305821"/>
          <a:ext cx="5095875" cy="964407"/>
        </a:xfrm>
        <a:prstGeom prst="rect">
          <a:avLst/>
        </a:prstGeom>
      </xdr:spPr>
    </xdr:pic>
    <xdr:clientData/>
  </xdr:twoCellAnchor>
  <xdr:twoCellAnchor editAs="oneCell">
    <xdr:from>
      <xdr:col>1</xdr:col>
      <xdr:colOff>0</xdr:colOff>
      <xdr:row>1240</xdr:row>
      <xdr:rowOff>0</xdr:rowOff>
    </xdr:from>
    <xdr:to>
      <xdr:col>7</xdr:col>
      <xdr:colOff>523875</xdr:colOff>
      <xdr:row>1245</xdr:row>
      <xdr:rowOff>11907</xdr:rowOff>
    </xdr:to>
    <xdr:pic>
      <xdr:nvPicPr>
        <xdr:cNvPr id="83" name="Imagen 82">
          <a:extLst>
            <a:ext uri="{FF2B5EF4-FFF2-40B4-BE49-F238E27FC236}">
              <a16:creationId xmlns:a16="http://schemas.microsoft.com/office/drawing/2014/main" xmlns="" id="{2CB068CB-654A-428E-BE92-E610AC0A9AA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62000" y="245745000"/>
          <a:ext cx="5095875" cy="964407"/>
        </a:xfrm>
        <a:prstGeom prst="rect">
          <a:avLst/>
        </a:prstGeom>
      </xdr:spPr>
    </xdr:pic>
    <xdr:clientData/>
  </xdr:twoCellAnchor>
  <xdr:twoCellAnchor editAs="oneCell">
    <xdr:from>
      <xdr:col>1</xdr:col>
      <xdr:colOff>0</xdr:colOff>
      <xdr:row>1396</xdr:row>
      <xdr:rowOff>0</xdr:rowOff>
    </xdr:from>
    <xdr:to>
      <xdr:col>7</xdr:col>
      <xdr:colOff>523875</xdr:colOff>
      <xdr:row>1401</xdr:row>
      <xdr:rowOff>11907</xdr:rowOff>
    </xdr:to>
    <xdr:pic>
      <xdr:nvPicPr>
        <xdr:cNvPr id="84" name="Imagen 83">
          <a:extLst>
            <a:ext uri="{FF2B5EF4-FFF2-40B4-BE49-F238E27FC236}">
              <a16:creationId xmlns:a16="http://schemas.microsoft.com/office/drawing/2014/main" xmlns="" id="{90B92624-79E6-4FA9-B219-1BB29F9412D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62000" y="276653625"/>
          <a:ext cx="5095875" cy="964407"/>
        </a:xfrm>
        <a:prstGeom prst="rect">
          <a:avLst/>
        </a:prstGeom>
      </xdr:spPr>
    </xdr:pic>
    <xdr:clientData/>
  </xdr:twoCellAnchor>
  <xdr:twoCellAnchor editAs="oneCell">
    <xdr:from>
      <xdr:col>1</xdr:col>
      <xdr:colOff>0</xdr:colOff>
      <xdr:row>1551</xdr:row>
      <xdr:rowOff>0</xdr:rowOff>
    </xdr:from>
    <xdr:to>
      <xdr:col>7</xdr:col>
      <xdr:colOff>523875</xdr:colOff>
      <xdr:row>1556</xdr:row>
      <xdr:rowOff>11907</xdr:rowOff>
    </xdr:to>
    <xdr:pic>
      <xdr:nvPicPr>
        <xdr:cNvPr id="85" name="Imagen 84">
          <a:extLst>
            <a:ext uri="{FF2B5EF4-FFF2-40B4-BE49-F238E27FC236}">
              <a16:creationId xmlns:a16="http://schemas.microsoft.com/office/drawing/2014/main" xmlns="" id="{8213C238-7946-41AD-AF39-88AB23BFB98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62000" y="307371750"/>
          <a:ext cx="5095875" cy="964407"/>
        </a:xfrm>
        <a:prstGeom prst="rect">
          <a:avLst/>
        </a:prstGeom>
      </xdr:spPr>
    </xdr:pic>
    <xdr:clientData/>
  </xdr:twoCellAnchor>
  <xdr:twoCellAnchor editAs="oneCell">
    <xdr:from>
      <xdr:col>1</xdr:col>
      <xdr:colOff>0</xdr:colOff>
      <xdr:row>1706</xdr:row>
      <xdr:rowOff>0</xdr:rowOff>
    </xdr:from>
    <xdr:to>
      <xdr:col>7</xdr:col>
      <xdr:colOff>523875</xdr:colOff>
      <xdr:row>1711</xdr:row>
      <xdr:rowOff>11907</xdr:rowOff>
    </xdr:to>
    <xdr:pic>
      <xdr:nvPicPr>
        <xdr:cNvPr id="86" name="Imagen 85">
          <a:extLst>
            <a:ext uri="{FF2B5EF4-FFF2-40B4-BE49-F238E27FC236}">
              <a16:creationId xmlns:a16="http://schemas.microsoft.com/office/drawing/2014/main" xmlns="" id="{C2E43565-96C9-48F9-BC61-1BF0A538E90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62000" y="338089875"/>
          <a:ext cx="5095875" cy="9644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257175</xdr:colOff>
      <xdr:row>0</xdr:row>
      <xdr:rowOff>66675</xdr:rowOff>
    </xdr:from>
    <xdr:to>
      <xdr:col>20</xdr:col>
      <xdr:colOff>666750</xdr:colOff>
      <xdr:row>6</xdr:row>
      <xdr:rowOff>139290</xdr:rowOff>
    </xdr:to>
    <xdr:pic>
      <xdr:nvPicPr>
        <xdr:cNvPr id="2" name="Imagen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73175" y="66675"/>
          <a:ext cx="1933575" cy="1434690"/>
        </a:xfrm>
        <a:prstGeom prst="rect">
          <a:avLst/>
        </a:prstGeom>
      </xdr:spPr>
    </xdr:pic>
    <xdr:clientData/>
  </xdr:twoCellAnchor>
  <xdr:twoCellAnchor editAs="oneCell">
    <xdr:from>
      <xdr:col>1</xdr:col>
      <xdr:colOff>9526</xdr:colOff>
      <xdr:row>1</xdr:row>
      <xdr:rowOff>0</xdr:rowOff>
    </xdr:from>
    <xdr:to>
      <xdr:col>4</xdr:col>
      <xdr:colOff>447675</xdr:colOff>
      <xdr:row>6</xdr:row>
      <xdr:rowOff>155763</xdr:rowOff>
    </xdr:to>
    <xdr:pic>
      <xdr:nvPicPr>
        <xdr:cNvPr id="3" name="Imagen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1526" y="146782"/>
          <a:ext cx="2724149" cy="110826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622"/>
  <sheetViews>
    <sheetView showGridLines="0" tabSelected="1" topLeftCell="A571" zoomScale="70" zoomScaleNormal="70" workbookViewId="0">
      <selection activeCell="K470" sqref="B470:U622"/>
    </sheetView>
  </sheetViews>
  <sheetFormatPr baseColWidth="10" defaultRowHeight="15"/>
  <cols>
    <col min="9" max="9" width="12.28515625" bestFit="1" customWidth="1"/>
    <col min="11" max="11" width="12.28515625" bestFit="1" customWidth="1"/>
    <col min="14" max="15" width="12.28515625" bestFit="1" customWidth="1"/>
    <col min="21" max="21" width="15.7109375" customWidth="1"/>
  </cols>
  <sheetData>
    <row r="3" spans="1:21" ht="23.25">
      <c r="B3" s="451" t="s">
        <v>97</v>
      </c>
      <c r="C3" s="451"/>
      <c r="D3" s="451"/>
      <c r="E3" s="451"/>
      <c r="F3" s="451"/>
      <c r="G3" s="451"/>
      <c r="H3" s="451"/>
      <c r="I3" s="451"/>
      <c r="J3" s="451"/>
      <c r="K3" s="451"/>
      <c r="L3" s="451"/>
      <c r="M3" s="451"/>
      <c r="N3" s="451"/>
      <c r="O3" s="451"/>
      <c r="P3" s="451"/>
      <c r="Q3" s="451"/>
      <c r="R3" s="451"/>
      <c r="S3" s="451"/>
      <c r="T3" s="451"/>
      <c r="U3" s="451"/>
    </row>
    <row r="4" spans="1:21" ht="15" customHeight="1"/>
    <row r="5" spans="1:21" ht="15" customHeight="1"/>
    <row r="6" spans="1:21" ht="15" customHeight="1">
      <c r="F6" s="1"/>
      <c r="G6" s="1"/>
      <c r="H6" s="1"/>
      <c r="I6" s="1"/>
      <c r="J6" s="1"/>
      <c r="K6" s="1"/>
      <c r="L6" s="1"/>
      <c r="M6" s="1"/>
      <c r="N6" s="1"/>
      <c r="O6" s="1"/>
    </row>
    <row r="7" spans="1:21" ht="15" customHeight="1">
      <c r="F7" s="1"/>
      <c r="G7" s="1"/>
      <c r="H7" s="1"/>
      <c r="I7" s="1"/>
      <c r="J7" s="1"/>
      <c r="K7" s="1"/>
      <c r="L7" s="1"/>
      <c r="M7" s="1"/>
      <c r="N7" s="1"/>
      <c r="O7" s="1"/>
    </row>
    <row r="8" spans="1:21" ht="15" customHeight="1">
      <c r="B8" s="422" t="s">
        <v>133</v>
      </c>
      <c r="C8" s="422"/>
      <c r="D8" s="422"/>
      <c r="E8" s="422"/>
      <c r="F8" s="422"/>
      <c r="G8" s="422"/>
      <c r="H8" s="422"/>
      <c r="I8" s="422"/>
      <c r="J8" s="422"/>
      <c r="K8" s="422"/>
      <c r="L8" s="422"/>
      <c r="M8" s="422"/>
      <c r="N8" s="422"/>
      <c r="O8" s="422"/>
      <c r="P8" s="422"/>
      <c r="Q8" s="422"/>
      <c r="R8" s="422"/>
      <c r="S8" s="422"/>
      <c r="T8" s="422"/>
      <c r="U8" s="422"/>
    </row>
    <row r="9" spans="1:21" ht="15" customHeight="1">
      <c r="F9" t="s">
        <v>0</v>
      </c>
    </row>
    <row r="10" spans="1:21" ht="15" customHeight="1">
      <c r="B10" s="2"/>
      <c r="C10" s="2"/>
      <c r="D10" s="2"/>
      <c r="E10" s="2"/>
      <c r="F10" s="2"/>
      <c r="G10" s="2"/>
      <c r="H10" s="2"/>
      <c r="I10" s="2"/>
      <c r="J10" s="2"/>
      <c r="K10" s="2"/>
      <c r="L10" s="2"/>
      <c r="M10" s="2"/>
      <c r="N10" s="2"/>
      <c r="O10" s="2"/>
      <c r="P10" s="2"/>
      <c r="Q10" s="2"/>
      <c r="R10" s="2"/>
      <c r="S10" s="2"/>
      <c r="T10" s="2"/>
      <c r="U10" s="2"/>
    </row>
    <row r="11" spans="1:21" ht="15" customHeight="1" thickBot="1">
      <c r="B11" s="3"/>
      <c r="C11" s="3"/>
      <c r="D11" s="3"/>
      <c r="E11" s="3"/>
      <c r="F11" s="3"/>
      <c r="G11" s="3"/>
      <c r="H11" s="3"/>
      <c r="I11" s="3"/>
      <c r="J11" s="3"/>
      <c r="K11" s="3"/>
      <c r="L11" s="3"/>
      <c r="M11" s="3"/>
      <c r="N11" s="3"/>
      <c r="O11" s="3"/>
      <c r="P11" s="3"/>
      <c r="Q11" s="3"/>
      <c r="R11" s="3"/>
      <c r="S11" s="3"/>
      <c r="T11" s="3"/>
      <c r="U11" s="3"/>
    </row>
    <row r="12" spans="1:21" ht="15" customHeight="1">
      <c r="B12" s="383" t="s">
        <v>1</v>
      </c>
      <c r="C12" s="384"/>
      <c r="D12" s="384"/>
      <c r="E12" s="384"/>
      <c r="F12" s="385"/>
      <c r="G12" s="423" t="s">
        <v>154</v>
      </c>
      <c r="H12" s="424"/>
      <c r="I12" s="424"/>
      <c r="J12" s="424"/>
      <c r="K12" s="424"/>
      <c r="L12" s="424"/>
      <c r="M12" s="424"/>
      <c r="N12" s="424"/>
      <c r="O12" s="424"/>
      <c r="P12" s="424"/>
      <c r="Q12" s="424"/>
      <c r="R12" s="424"/>
      <c r="S12" s="424"/>
      <c r="T12" s="424"/>
      <c r="U12" s="425"/>
    </row>
    <row r="13" spans="1:21" ht="15" customHeight="1">
      <c r="A13" s="4"/>
      <c r="B13" s="426" t="s">
        <v>2</v>
      </c>
      <c r="C13" s="427"/>
      <c r="D13" s="427"/>
      <c r="E13" s="427"/>
      <c r="F13" s="428"/>
      <c r="G13" s="429" t="s">
        <v>151</v>
      </c>
      <c r="H13" s="430"/>
      <c r="I13" s="430"/>
      <c r="J13" s="430"/>
      <c r="K13" s="430"/>
      <c r="L13" s="430"/>
      <c r="M13" s="430"/>
      <c r="N13" s="430"/>
      <c r="O13" s="430"/>
      <c r="P13" s="430"/>
      <c r="Q13" s="430"/>
      <c r="R13" s="430"/>
      <c r="S13" s="430"/>
      <c r="T13" s="430"/>
      <c r="U13" s="431"/>
    </row>
    <row r="14" spans="1:21">
      <c r="A14" s="4"/>
      <c r="B14" s="383" t="s">
        <v>3</v>
      </c>
      <c r="C14" s="384"/>
      <c r="D14" s="384"/>
      <c r="E14" s="384"/>
      <c r="F14" s="385"/>
      <c r="G14" s="432" t="s">
        <v>54</v>
      </c>
      <c r="H14" s="433"/>
      <c r="I14" s="433"/>
      <c r="J14" s="433"/>
      <c r="K14" s="433"/>
      <c r="L14" s="433"/>
      <c r="M14" s="433"/>
      <c r="N14" s="433"/>
      <c r="O14" s="433"/>
      <c r="P14" s="433"/>
      <c r="Q14" s="433"/>
      <c r="R14" s="433"/>
      <c r="S14" s="433"/>
      <c r="T14" s="433"/>
      <c r="U14" s="434"/>
    </row>
    <row r="15" spans="1:21" ht="15" customHeight="1">
      <c r="A15" s="4"/>
      <c r="B15" s="383" t="s">
        <v>4</v>
      </c>
      <c r="C15" s="384"/>
      <c r="D15" s="384"/>
      <c r="E15" s="384"/>
      <c r="F15" s="385"/>
      <c r="G15" s="432" t="s">
        <v>55</v>
      </c>
      <c r="H15" s="433"/>
      <c r="I15" s="433"/>
      <c r="J15" s="433"/>
      <c r="K15" s="433"/>
      <c r="L15" s="433"/>
      <c r="M15" s="433"/>
      <c r="N15" s="433"/>
      <c r="O15" s="433"/>
      <c r="P15" s="433"/>
      <c r="Q15" s="433"/>
      <c r="R15" s="433"/>
      <c r="S15" s="433"/>
      <c r="T15" s="433"/>
      <c r="U15" s="434"/>
    </row>
    <row r="16" spans="1:21" ht="15" customHeight="1">
      <c r="A16" s="4"/>
      <c r="B16" s="383" t="s">
        <v>5</v>
      </c>
      <c r="C16" s="384"/>
      <c r="D16" s="384"/>
      <c r="E16" s="384"/>
      <c r="F16" s="385"/>
      <c r="G16" s="435" t="s">
        <v>6</v>
      </c>
      <c r="H16" s="436"/>
      <c r="I16" s="437">
        <v>1000000</v>
      </c>
      <c r="J16" s="438"/>
      <c r="K16" s="438"/>
      <c r="L16" s="439"/>
      <c r="M16" s="5" t="s">
        <v>7</v>
      </c>
      <c r="N16" s="437">
        <v>0</v>
      </c>
      <c r="O16" s="438"/>
      <c r="P16" s="438"/>
      <c r="Q16" s="439"/>
      <c r="R16" s="440" t="s">
        <v>8</v>
      </c>
      <c r="S16" s="441"/>
      <c r="T16" s="437">
        <v>0</v>
      </c>
      <c r="U16" s="442"/>
    </row>
    <row r="17" spans="1:21">
      <c r="A17" s="4"/>
      <c r="B17" s="383" t="s">
        <v>9</v>
      </c>
      <c r="C17" s="384"/>
      <c r="D17" s="384"/>
      <c r="E17" s="384"/>
      <c r="F17" s="385"/>
      <c r="G17" s="443" t="s">
        <v>6</v>
      </c>
      <c r="H17" s="444"/>
      <c r="I17" s="437">
        <v>0</v>
      </c>
      <c r="J17" s="438"/>
      <c r="K17" s="438"/>
      <c r="L17" s="439"/>
      <c r="M17" s="5" t="s">
        <v>7</v>
      </c>
      <c r="N17" s="445">
        <v>0</v>
      </c>
      <c r="O17" s="446"/>
      <c r="P17" s="446"/>
      <c r="Q17" s="447"/>
      <c r="R17" s="448"/>
      <c r="S17" s="449"/>
      <c r="T17" s="449"/>
      <c r="U17" s="450"/>
    </row>
    <row r="18" spans="1:21" ht="15.75" thickBot="1">
      <c r="A18" s="4"/>
      <c r="B18" s="383" t="s">
        <v>10</v>
      </c>
      <c r="C18" s="384"/>
      <c r="D18" s="384"/>
      <c r="E18" s="384"/>
      <c r="F18" s="385"/>
      <c r="G18" s="386" t="s">
        <v>138</v>
      </c>
      <c r="H18" s="387"/>
      <c r="I18" s="387"/>
      <c r="J18" s="387"/>
      <c r="K18" s="387"/>
      <c r="L18" s="387"/>
      <c r="M18" s="387"/>
      <c r="N18" s="387"/>
      <c r="O18" s="387"/>
      <c r="P18" s="387"/>
      <c r="Q18" s="387"/>
      <c r="R18" s="387"/>
      <c r="S18" s="387"/>
      <c r="T18" s="387"/>
      <c r="U18" s="388"/>
    </row>
    <row r="19" spans="1:21" ht="15.75" customHeight="1" thickBot="1">
      <c r="A19" s="4"/>
      <c r="B19" s="389" t="s">
        <v>11</v>
      </c>
      <c r="C19" s="390"/>
      <c r="D19" s="390"/>
      <c r="E19" s="390"/>
      <c r="F19" s="391"/>
      <c r="G19" s="392" t="s">
        <v>144</v>
      </c>
      <c r="H19" s="393"/>
      <c r="I19" s="393"/>
      <c r="J19" s="393"/>
      <c r="K19" s="393"/>
      <c r="L19" s="393"/>
      <c r="M19" s="393"/>
      <c r="N19" s="393"/>
      <c r="O19" s="393"/>
      <c r="P19" s="393"/>
      <c r="Q19" s="393"/>
      <c r="R19" s="393"/>
      <c r="S19" s="393"/>
      <c r="T19" s="393"/>
      <c r="U19" s="394"/>
    </row>
    <row r="20" spans="1:21" ht="15.75" thickBot="1">
      <c r="B20" s="395"/>
      <c r="C20" s="395"/>
      <c r="D20" s="395"/>
      <c r="E20" s="395"/>
      <c r="F20" s="395"/>
      <c r="G20" s="395"/>
      <c r="H20" s="395"/>
      <c r="I20" s="395"/>
      <c r="J20" s="395"/>
      <c r="K20" s="395"/>
      <c r="L20" s="395"/>
      <c r="M20" s="395"/>
      <c r="N20" s="395"/>
      <c r="O20" s="395"/>
      <c r="P20" s="395"/>
      <c r="Q20" s="395"/>
      <c r="R20" s="395"/>
      <c r="S20" s="395"/>
      <c r="T20" s="395"/>
      <c r="U20" s="395"/>
    </row>
    <row r="21" spans="1:21" ht="16.5" thickBot="1">
      <c r="A21" s="4"/>
      <c r="B21" s="324" t="s">
        <v>12</v>
      </c>
      <c r="C21" s="325"/>
      <c r="D21" s="326"/>
      <c r="E21" s="325" t="s">
        <v>13</v>
      </c>
      <c r="F21" s="326"/>
      <c r="G21" s="330" t="s">
        <v>14</v>
      </c>
      <c r="H21" s="331"/>
      <c r="I21" s="331"/>
      <c r="J21" s="331"/>
      <c r="K21" s="331"/>
      <c r="L21" s="331"/>
      <c r="M21" s="331"/>
      <c r="N21" s="331"/>
      <c r="O21" s="331"/>
      <c r="P21" s="331"/>
      <c r="Q21" s="331"/>
      <c r="R21" s="331"/>
      <c r="S21" s="331"/>
      <c r="T21" s="331"/>
      <c r="U21" s="332"/>
    </row>
    <row r="22" spans="1:21" ht="15.75" thickBot="1">
      <c r="A22" s="4"/>
      <c r="B22" s="327"/>
      <c r="C22" s="328"/>
      <c r="D22" s="329"/>
      <c r="E22" s="328"/>
      <c r="F22" s="329"/>
      <c r="G22" s="333" t="s">
        <v>15</v>
      </c>
      <c r="H22" s="334"/>
      <c r="I22" s="280" t="s">
        <v>135</v>
      </c>
      <c r="J22" s="281"/>
      <c r="K22" s="281"/>
      <c r="L22" s="281"/>
      <c r="M22" s="281"/>
      <c r="N22" s="282"/>
      <c r="O22" s="401" t="s">
        <v>134</v>
      </c>
      <c r="P22" s="402"/>
      <c r="Q22" s="402"/>
      <c r="R22" s="402"/>
      <c r="S22" s="402"/>
      <c r="T22" s="402"/>
      <c r="U22" s="403"/>
    </row>
    <row r="23" spans="1:21">
      <c r="A23" s="4"/>
      <c r="B23" s="327"/>
      <c r="C23" s="328"/>
      <c r="D23" s="329"/>
      <c r="E23" s="328"/>
      <c r="F23" s="329"/>
      <c r="G23" s="335"/>
      <c r="H23" s="336"/>
      <c r="I23" s="333" t="s">
        <v>18</v>
      </c>
      <c r="J23" s="404"/>
      <c r="K23" s="404"/>
      <c r="L23" s="333" t="s">
        <v>19</v>
      </c>
      <c r="M23" s="404"/>
      <c r="N23" s="334"/>
      <c r="O23" s="406" t="s">
        <v>18</v>
      </c>
      <c r="P23" s="407"/>
      <c r="Q23" s="407"/>
      <c r="R23" s="333" t="s">
        <v>19</v>
      </c>
      <c r="S23" s="404"/>
      <c r="T23" s="404"/>
      <c r="U23" s="344" t="s">
        <v>20</v>
      </c>
    </row>
    <row r="24" spans="1:21" ht="15.75" thickBot="1">
      <c r="A24" s="4"/>
      <c r="B24" s="396"/>
      <c r="C24" s="397"/>
      <c r="D24" s="398"/>
      <c r="E24" s="397"/>
      <c r="F24" s="398"/>
      <c r="G24" s="399"/>
      <c r="H24" s="400"/>
      <c r="I24" s="399"/>
      <c r="J24" s="405"/>
      <c r="K24" s="405"/>
      <c r="L24" s="399"/>
      <c r="M24" s="405"/>
      <c r="N24" s="400"/>
      <c r="O24" s="399"/>
      <c r="P24" s="405"/>
      <c r="Q24" s="405"/>
      <c r="R24" s="399"/>
      <c r="S24" s="405"/>
      <c r="T24" s="405"/>
      <c r="U24" s="345"/>
    </row>
    <row r="25" spans="1:21">
      <c r="A25" s="4"/>
      <c r="B25" s="408" t="s">
        <v>62</v>
      </c>
      <c r="C25" s="409"/>
      <c r="D25" s="410"/>
      <c r="E25" s="411"/>
      <c r="F25" s="412"/>
      <c r="G25" s="413"/>
      <c r="H25" s="414"/>
      <c r="I25" s="415"/>
      <c r="J25" s="416"/>
      <c r="K25" s="414"/>
      <c r="L25" s="417"/>
      <c r="M25" s="416"/>
      <c r="N25" s="418"/>
      <c r="O25" s="419"/>
      <c r="P25" s="420"/>
      <c r="Q25" s="420"/>
      <c r="R25" s="420"/>
      <c r="S25" s="420"/>
      <c r="T25" s="420"/>
      <c r="U25" s="59"/>
    </row>
    <row r="26" spans="1:21">
      <c r="A26" s="4"/>
      <c r="B26" s="346" t="s">
        <v>57</v>
      </c>
      <c r="C26" s="359"/>
      <c r="D26" s="360"/>
      <c r="E26" s="361"/>
      <c r="F26" s="362"/>
      <c r="G26" s="363"/>
      <c r="H26" s="364"/>
      <c r="I26" s="381"/>
      <c r="J26" s="382"/>
      <c r="K26" s="382"/>
      <c r="L26" s="382"/>
      <c r="M26" s="382"/>
      <c r="N26" s="362"/>
      <c r="O26" s="381"/>
      <c r="P26" s="382"/>
      <c r="Q26" s="382"/>
      <c r="R26" s="382"/>
      <c r="S26" s="382"/>
      <c r="T26" s="382"/>
      <c r="U26" s="58"/>
    </row>
    <row r="27" spans="1:21">
      <c r="A27" s="4"/>
      <c r="B27" s="307" t="s">
        <v>58</v>
      </c>
      <c r="C27" s="308"/>
      <c r="D27" s="309"/>
      <c r="E27" s="310" t="s">
        <v>61</v>
      </c>
      <c r="F27" s="311"/>
      <c r="G27" s="351">
        <v>3</v>
      </c>
      <c r="H27" s="353"/>
      <c r="I27" s="314">
        <f>+'Mensual VEF 2019'!I23+'Mensual VEF 2019'!I177+'Mensual VEF 2019'!I333</f>
        <v>3</v>
      </c>
      <c r="J27" s="315"/>
      <c r="K27" s="316"/>
      <c r="L27" s="314">
        <f>+'Mensual VEF 2019'!L23+'Mensual VEF 2019'!L177+'Mensual VEF 2019'!L333</f>
        <v>3</v>
      </c>
      <c r="M27" s="315"/>
      <c r="N27" s="316"/>
      <c r="O27" s="317">
        <f>+'Mensual VEF 2019'!O333</f>
        <v>3</v>
      </c>
      <c r="P27" s="315"/>
      <c r="Q27" s="316"/>
      <c r="R27" s="317">
        <f>+'Mensual VEF 2019'!R333</f>
        <v>3</v>
      </c>
      <c r="S27" s="315"/>
      <c r="T27" s="316"/>
      <c r="U27" s="60">
        <f>R27/G27</f>
        <v>1</v>
      </c>
    </row>
    <row r="28" spans="1:21">
      <c r="A28" s="4"/>
      <c r="B28" s="307" t="s">
        <v>59</v>
      </c>
      <c r="C28" s="308"/>
      <c r="D28" s="309"/>
      <c r="E28" s="310" t="s">
        <v>61</v>
      </c>
      <c r="F28" s="311"/>
      <c r="G28" s="351">
        <v>30</v>
      </c>
      <c r="H28" s="353"/>
      <c r="I28" s="314">
        <f>+'Mensual VEF 2019'!I24+'Mensual VEF 2019'!I178+'Mensual VEF 2019'!I334</f>
        <v>30</v>
      </c>
      <c r="J28" s="315"/>
      <c r="K28" s="316"/>
      <c r="L28" s="314">
        <f>+'Mensual VEF 2019'!L24+'Mensual VEF 2019'!L178+'Mensual VEF 2019'!L334</f>
        <v>30</v>
      </c>
      <c r="M28" s="315"/>
      <c r="N28" s="316"/>
      <c r="O28" s="317">
        <f>+'Mensual VEF 2019'!O334</f>
        <v>30</v>
      </c>
      <c r="P28" s="315"/>
      <c r="Q28" s="316"/>
      <c r="R28" s="317">
        <f>+'Mensual VEF 2019'!R334</f>
        <v>30</v>
      </c>
      <c r="S28" s="315"/>
      <c r="T28" s="316"/>
      <c r="U28" s="60">
        <f t="shared" ref="U28:U89" si="0">R28/G28</f>
        <v>1</v>
      </c>
    </row>
    <row r="29" spans="1:21">
      <c r="A29" s="4"/>
      <c r="B29" s="307" t="s">
        <v>60</v>
      </c>
      <c r="C29" s="308"/>
      <c r="D29" s="309"/>
      <c r="E29" s="310" t="s">
        <v>61</v>
      </c>
      <c r="F29" s="311"/>
      <c r="G29" s="351">
        <v>1028</v>
      </c>
      <c r="H29" s="316"/>
      <c r="I29" s="314">
        <f>+'Mensual VEF 2019'!I25+'Mensual VEF 2019'!I179+'Mensual VEF 2019'!I335</f>
        <v>386</v>
      </c>
      <c r="J29" s="315"/>
      <c r="K29" s="316"/>
      <c r="L29" s="314">
        <f>+'Mensual VEF 2019'!L25+'Mensual VEF 2019'!L179+'Mensual VEF 2019'!L335</f>
        <v>386</v>
      </c>
      <c r="M29" s="315"/>
      <c r="N29" s="316"/>
      <c r="O29" s="317">
        <f>+'Mensual VEF 2019'!O335</f>
        <v>386</v>
      </c>
      <c r="P29" s="315"/>
      <c r="Q29" s="316"/>
      <c r="R29" s="317">
        <f>+'Mensual VEF 2019'!R335</f>
        <v>386</v>
      </c>
      <c r="S29" s="315"/>
      <c r="T29" s="316"/>
      <c r="U29" s="60">
        <f t="shared" si="0"/>
        <v>0.3754863813229572</v>
      </c>
    </row>
    <row r="30" spans="1:21">
      <c r="A30" s="4"/>
      <c r="B30" s="346" t="s">
        <v>63</v>
      </c>
      <c r="C30" s="359"/>
      <c r="D30" s="360"/>
      <c r="E30" s="361"/>
      <c r="F30" s="362"/>
      <c r="G30" s="363"/>
      <c r="H30" s="364"/>
      <c r="I30" s="381"/>
      <c r="J30" s="382"/>
      <c r="K30" s="382"/>
      <c r="L30" s="382"/>
      <c r="M30" s="382"/>
      <c r="N30" s="362"/>
      <c r="O30" s="381"/>
      <c r="P30" s="382"/>
      <c r="Q30" s="382"/>
      <c r="R30" s="382"/>
      <c r="S30" s="382"/>
      <c r="T30" s="382"/>
      <c r="U30" s="60"/>
    </row>
    <row r="31" spans="1:21">
      <c r="A31" s="4"/>
      <c r="B31" s="307" t="s">
        <v>58</v>
      </c>
      <c r="C31" s="308"/>
      <c r="D31" s="309"/>
      <c r="E31" s="310" t="s">
        <v>61</v>
      </c>
      <c r="F31" s="311"/>
      <c r="G31" s="351">
        <v>3</v>
      </c>
      <c r="H31" s="353"/>
      <c r="I31" s="314">
        <f>+'Mensual VEF 2019'!I27+'Mensual VEF 2019'!I181+'Mensual VEF 2019'!I337</f>
        <v>3</v>
      </c>
      <c r="J31" s="315"/>
      <c r="K31" s="316"/>
      <c r="L31" s="314">
        <f>+'Mensual VEF 2019'!L27+'Mensual VEF 2019'!L181+'Mensual VEF 2019'!L337</f>
        <v>3</v>
      </c>
      <c r="M31" s="315"/>
      <c r="N31" s="316"/>
      <c r="O31" s="317">
        <f>+'Mensual VEF 2019'!O337</f>
        <v>3</v>
      </c>
      <c r="P31" s="315"/>
      <c r="Q31" s="316"/>
      <c r="R31" s="317">
        <f>+'Mensual VEF 2019'!R337</f>
        <v>3</v>
      </c>
      <c r="S31" s="315"/>
      <c r="T31" s="316"/>
      <c r="U31" s="60">
        <f t="shared" si="0"/>
        <v>1</v>
      </c>
    </row>
    <row r="32" spans="1:21">
      <c r="A32" s="4"/>
      <c r="B32" s="307" t="s">
        <v>59</v>
      </c>
      <c r="C32" s="308"/>
      <c r="D32" s="309"/>
      <c r="E32" s="310" t="s">
        <v>61</v>
      </c>
      <c r="F32" s="311"/>
      <c r="G32" s="351">
        <v>30</v>
      </c>
      <c r="H32" s="353"/>
      <c r="I32" s="314">
        <f>+'Mensual VEF 2019'!I28+'Mensual VEF 2019'!I182+'Mensual VEF 2019'!I338</f>
        <v>30</v>
      </c>
      <c r="J32" s="315"/>
      <c r="K32" s="316"/>
      <c r="L32" s="314">
        <f>+'Mensual VEF 2019'!L28+'Mensual VEF 2019'!L182+'Mensual VEF 2019'!L338</f>
        <v>30</v>
      </c>
      <c r="M32" s="315"/>
      <c r="N32" s="316"/>
      <c r="O32" s="317">
        <f>+'Mensual VEF 2019'!O338</f>
        <v>30</v>
      </c>
      <c r="P32" s="315"/>
      <c r="Q32" s="316"/>
      <c r="R32" s="317">
        <f>+'Mensual VEF 2019'!R338</f>
        <v>30</v>
      </c>
      <c r="S32" s="315"/>
      <c r="T32" s="316"/>
      <c r="U32" s="60">
        <f t="shared" si="0"/>
        <v>1</v>
      </c>
    </row>
    <row r="33" spans="1:21">
      <c r="A33" s="4"/>
      <c r="B33" s="307" t="s">
        <v>60</v>
      </c>
      <c r="C33" s="308"/>
      <c r="D33" s="309"/>
      <c r="E33" s="310" t="s">
        <v>61</v>
      </c>
      <c r="F33" s="311"/>
      <c r="G33" s="351">
        <v>1028</v>
      </c>
      <c r="H33" s="316"/>
      <c r="I33" s="314">
        <f>+'Mensual VEF 2019'!I29+'Mensual VEF 2019'!I183+'Mensual VEF 2019'!I339</f>
        <v>386</v>
      </c>
      <c r="J33" s="315"/>
      <c r="K33" s="316"/>
      <c r="L33" s="314">
        <f>+'Mensual VEF 2019'!L29+'Mensual VEF 2019'!L183+'Mensual VEF 2019'!L339</f>
        <v>386</v>
      </c>
      <c r="M33" s="315"/>
      <c r="N33" s="316"/>
      <c r="O33" s="317">
        <f>+'Mensual VEF 2019'!O339</f>
        <v>386</v>
      </c>
      <c r="P33" s="315"/>
      <c r="Q33" s="316"/>
      <c r="R33" s="317">
        <f>+'Mensual VEF 2019'!R339</f>
        <v>386</v>
      </c>
      <c r="S33" s="315"/>
      <c r="T33" s="316"/>
      <c r="U33" s="60">
        <f t="shared" si="0"/>
        <v>0.3754863813229572</v>
      </c>
    </row>
    <row r="34" spans="1:21">
      <c r="A34" s="4"/>
      <c r="B34" s="346" t="s">
        <v>64</v>
      </c>
      <c r="C34" s="359"/>
      <c r="D34" s="360"/>
      <c r="E34" s="361"/>
      <c r="F34" s="362"/>
      <c r="G34" s="363"/>
      <c r="H34" s="364"/>
      <c r="I34" s="381"/>
      <c r="J34" s="382"/>
      <c r="K34" s="382"/>
      <c r="L34" s="382"/>
      <c r="M34" s="382"/>
      <c r="N34" s="362"/>
      <c r="O34" s="381"/>
      <c r="P34" s="382"/>
      <c r="Q34" s="382"/>
      <c r="R34" s="382"/>
      <c r="S34" s="382"/>
      <c r="T34" s="382"/>
      <c r="U34" s="60"/>
    </row>
    <row r="35" spans="1:21">
      <c r="A35" s="4"/>
      <c r="B35" s="307" t="s">
        <v>58</v>
      </c>
      <c r="C35" s="308"/>
      <c r="D35" s="309"/>
      <c r="E35" s="310" t="s">
        <v>61</v>
      </c>
      <c r="F35" s="311"/>
      <c r="G35" s="351">
        <v>3</v>
      </c>
      <c r="H35" s="353"/>
      <c r="I35" s="314">
        <f>+'Mensual VEF 2019'!I31+'Mensual VEF 2019'!I185+'Mensual VEF 2019'!I341</f>
        <v>3</v>
      </c>
      <c r="J35" s="315"/>
      <c r="K35" s="316"/>
      <c r="L35" s="314">
        <f>+'Mensual VEF 2019'!L31+'Mensual VEF 2019'!L185+'Mensual VEF 2019'!L341</f>
        <v>3</v>
      </c>
      <c r="M35" s="315"/>
      <c r="N35" s="316"/>
      <c r="O35" s="317">
        <f>+'Mensual VEF 2019'!O341</f>
        <v>3</v>
      </c>
      <c r="P35" s="315"/>
      <c r="Q35" s="316"/>
      <c r="R35" s="317">
        <f>+'Mensual VEF 2019'!R341</f>
        <v>3</v>
      </c>
      <c r="S35" s="315"/>
      <c r="T35" s="316"/>
      <c r="U35" s="60">
        <f t="shared" si="0"/>
        <v>1</v>
      </c>
    </row>
    <row r="36" spans="1:21">
      <c r="A36" s="4"/>
      <c r="B36" s="307" t="s">
        <v>59</v>
      </c>
      <c r="C36" s="308"/>
      <c r="D36" s="309"/>
      <c r="E36" s="310" t="s">
        <v>61</v>
      </c>
      <c r="F36" s="311"/>
      <c r="G36" s="351">
        <v>30</v>
      </c>
      <c r="H36" s="353"/>
      <c r="I36" s="314">
        <f>+'Mensual VEF 2019'!I32+'Mensual VEF 2019'!I186+'Mensual VEF 2019'!I342</f>
        <v>30</v>
      </c>
      <c r="J36" s="315"/>
      <c r="K36" s="316"/>
      <c r="L36" s="314">
        <f>+'Mensual VEF 2019'!L32+'Mensual VEF 2019'!L186+'Mensual VEF 2019'!L342</f>
        <v>30</v>
      </c>
      <c r="M36" s="315"/>
      <c r="N36" s="316"/>
      <c r="O36" s="317">
        <f>+'Mensual VEF 2019'!O342</f>
        <v>30</v>
      </c>
      <c r="P36" s="315"/>
      <c r="Q36" s="316"/>
      <c r="R36" s="317">
        <f>+'Mensual VEF 2019'!R342</f>
        <v>30</v>
      </c>
      <c r="S36" s="315"/>
      <c r="T36" s="316"/>
      <c r="U36" s="60">
        <f t="shared" si="0"/>
        <v>1</v>
      </c>
    </row>
    <row r="37" spans="1:21">
      <c r="A37" s="4"/>
      <c r="B37" s="307" t="s">
        <v>60</v>
      </c>
      <c r="C37" s="308"/>
      <c r="D37" s="309"/>
      <c r="E37" s="310" t="s">
        <v>61</v>
      </c>
      <c r="F37" s="311"/>
      <c r="G37" s="351">
        <v>514</v>
      </c>
      <c r="H37" s="316"/>
      <c r="I37" s="314">
        <f>+'Mensual VEF 2019'!I33+'Mensual VEF 2019'!I187+'Mensual VEF 2019'!I343</f>
        <v>386</v>
      </c>
      <c r="J37" s="315"/>
      <c r="K37" s="316"/>
      <c r="L37" s="314">
        <f>+'Mensual VEF 2019'!L33+'Mensual VEF 2019'!L187+'Mensual VEF 2019'!L343</f>
        <v>386</v>
      </c>
      <c r="M37" s="315"/>
      <c r="N37" s="316"/>
      <c r="O37" s="317">
        <f>+'Mensual VEF 2019'!O343</f>
        <v>386</v>
      </c>
      <c r="P37" s="315"/>
      <c r="Q37" s="316"/>
      <c r="R37" s="317">
        <f>+'Mensual VEF 2019'!R343</f>
        <v>386</v>
      </c>
      <c r="S37" s="315"/>
      <c r="T37" s="316"/>
      <c r="U37" s="60">
        <f t="shared" si="0"/>
        <v>0.75097276264591439</v>
      </c>
    </row>
    <row r="38" spans="1:21">
      <c r="A38" s="4"/>
      <c r="B38" s="346" t="s">
        <v>65</v>
      </c>
      <c r="C38" s="359"/>
      <c r="D38" s="360"/>
      <c r="E38" s="361"/>
      <c r="F38" s="362"/>
      <c r="G38" s="363"/>
      <c r="H38" s="364"/>
      <c r="I38" s="381"/>
      <c r="J38" s="382"/>
      <c r="K38" s="382"/>
      <c r="L38" s="382"/>
      <c r="M38" s="382"/>
      <c r="N38" s="362"/>
      <c r="O38" s="381"/>
      <c r="P38" s="382"/>
      <c r="Q38" s="382"/>
      <c r="R38" s="382"/>
      <c r="S38" s="382"/>
      <c r="T38" s="382"/>
      <c r="U38" s="60"/>
    </row>
    <row r="39" spans="1:21">
      <c r="A39" s="4"/>
      <c r="B39" s="307" t="s">
        <v>58</v>
      </c>
      <c r="C39" s="308"/>
      <c r="D39" s="309"/>
      <c r="E39" s="310" t="s">
        <v>61</v>
      </c>
      <c r="F39" s="311"/>
      <c r="G39" s="351">
        <v>3</v>
      </c>
      <c r="H39" s="353"/>
      <c r="I39" s="314">
        <f>+'Mensual VEF 2019'!I35+'Mensual VEF 2019'!I189+'Mensual VEF 2019'!I345</f>
        <v>3</v>
      </c>
      <c r="J39" s="315"/>
      <c r="K39" s="316"/>
      <c r="L39" s="314">
        <f>+'Mensual VEF 2019'!L35+'Mensual VEF 2019'!L189+'Mensual VEF 2019'!L345</f>
        <v>3</v>
      </c>
      <c r="M39" s="315"/>
      <c r="N39" s="316"/>
      <c r="O39" s="317">
        <f>+'Mensual VEF 2019'!O345</f>
        <v>3</v>
      </c>
      <c r="P39" s="315"/>
      <c r="Q39" s="316"/>
      <c r="R39" s="317">
        <f>+'Mensual VEF 2019'!R345</f>
        <v>3</v>
      </c>
      <c r="S39" s="315"/>
      <c r="T39" s="316"/>
      <c r="U39" s="60">
        <f t="shared" si="0"/>
        <v>1</v>
      </c>
    </row>
    <row r="40" spans="1:21">
      <c r="A40" s="4"/>
      <c r="B40" s="307" t="s">
        <v>59</v>
      </c>
      <c r="C40" s="308"/>
      <c r="D40" s="309"/>
      <c r="E40" s="310" t="s">
        <v>61</v>
      </c>
      <c r="F40" s="311"/>
      <c r="G40" s="351">
        <v>30</v>
      </c>
      <c r="H40" s="353"/>
      <c r="I40" s="314">
        <f>+'Mensual VEF 2019'!I36+'Mensual VEF 2019'!I190+'Mensual VEF 2019'!I346</f>
        <v>30</v>
      </c>
      <c r="J40" s="315"/>
      <c r="K40" s="316"/>
      <c r="L40" s="314">
        <f>+'Mensual VEF 2019'!L36+'Mensual VEF 2019'!L190+'Mensual VEF 2019'!L346</f>
        <v>30</v>
      </c>
      <c r="M40" s="315"/>
      <c r="N40" s="316"/>
      <c r="O40" s="317">
        <f>+'Mensual VEF 2019'!O346</f>
        <v>30</v>
      </c>
      <c r="P40" s="315"/>
      <c r="Q40" s="316"/>
      <c r="R40" s="317">
        <f>+'Mensual VEF 2019'!R346</f>
        <v>30</v>
      </c>
      <c r="S40" s="315"/>
      <c r="T40" s="316"/>
      <c r="U40" s="60">
        <f t="shared" si="0"/>
        <v>1</v>
      </c>
    </row>
    <row r="41" spans="1:21">
      <c r="A41" s="4"/>
      <c r="B41" s="307" t="s">
        <v>60</v>
      </c>
      <c r="C41" s="308"/>
      <c r="D41" s="309"/>
      <c r="E41" s="310" t="s">
        <v>61</v>
      </c>
      <c r="F41" s="311"/>
      <c r="G41" s="351">
        <v>1047</v>
      </c>
      <c r="H41" s="316"/>
      <c r="I41" s="314">
        <f>+'Mensual VEF 2019'!I37+'Mensual VEF 2019'!I191+'Mensual VEF 2019'!I347</f>
        <v>387</v>
      </c>
      <c r="J41" s="315"/>
      <c r="K41" s="316"/>
      <c r="L41" s="314">
        <f>+'Mensual VEF 2019'!L37+'Mensual VEF 2019'!L191+'Mensual VEF 2019'!L347</f>
        <v>387</v>
      </c>
      <c r="M41" s="315"/>
      <c r="N41" s="316"/>
      <c r="O41" s="317">
        <f>+'Mensual VEF 2019'!O347</f>
        <v>387</v>
      </c>
      <c r="P41" s="315"/>
      <c r="Q41" s="316"/>
      <c r="R41" s="317">
        <f>+'Mensual VEF 2019'!R347</f>
        <v>387</v>
      </c>
      <c r="S41" s="315"/>
      <c r="T41" s="316"/>
      <c r="U41" s="60">
        <f t="shared" si="0"/>
        <v>0.36962750716332377</v>
      </c>
    </row>
    <row r="42" spans="1:21">
      <c r="A42" s="4"/>
      <c r="B42" s="346" t="s">
        <v>66</v>
      </c>
      <c r="C42" s="359"/>
      <c r="D42" s="360"/>
      <c r="E42" s="361"/>
      <c r="F42" s="362"/>
      <c r="G42" s="363"/>
      <c r="H42" s="364"/>
      <c r="I42" s="381"/>
      <c r="J42" s="382"/>
      <c r="K42" s="382"/>
      <c r="L42" s="382"/>
      <c r="M42" s="382"/>
      <c r="N42" s="362"/>
      <c r="O42" s="381"/>
      <c r="P42" s="382"/>
      <c r="Q42" s="382"/>
      <c r="R42" s="382"/>
      <c r="S42" s="382"/>
      <c r="T42" s="382"/>
      <c r="U42" s="60"/>
    </row>
    <row r="43" spans="1:21">
      <c r="A43" s="4"/>
      <c r="B43" s="307" t="s">
        <v>58</v>
      </c>
      <c r="C43" s="308"/>
      <c r="D43" s="309"/>
      <c r="E43" s="310" t="s">
        <v>61</v>
      </c>
      <c r="F43" s="311"/>
      <c r="G43" s="351">
        <v>3</v>
      </c>
      <c r="H43" s="353"/>
      <c r="I43" s="314">
        <f>+'Mensual VEF 2019'!I39+'Mensual VEF 2019'!I193+'Mensual VEF 2019'!I349</f>
        <v>3</v>
      </c>
      <c r="J43" s="315"/>
      <c r="K43" s="316"/>
      <c r="L43" s="314">
        <f>+'Mensual VEF 2019'!L39+'Mensual VEF 2019'!L193+'Mensual VEF 2019'!L349</f>
        <v>3</v>
      </c>
      <c r="M43" s="315"/>
      <c r="N43" s="316"/>
      <c r="O43" s="317">
        <f>+'Mensual VEF 2019'!O349</f>
        <v>3</v>
      </c>
      <c r="P43" s="315"/>
      <c r="Q43" s="316"/>
      <c r="R43" s="317">
        <f>+'Mensual VEF 2019'!R349</f>
        <v>3</v>
      </c>
      <c r="S43" s="315"/>
      <c r="T43" s="316"/>
      <c r="U43" s="60">
        <f t="shared" si="0"/>
        <v>1</v>
      </c>
    </row>
    <row r="44" spans="1:21">
      <c r="A44" s="4"/>
      <c r="B44" s="307" t="s">
        <v>59</v>
      </c>
      <c r="C44" s="308"/>
      <c r="D44" s="309"/>
      <c r="E44" s="310" t="s">
        <v>61</v>
      </c>
      <c r="F44" s="311"/>
      <c r="G44" s="351">
        <v>30</v>
      </c>
      <c r="H44" s="353"/>
      <c r="I44" s="314">
        <f>+'Mensual VEF 2019'!I40+'Mensual VEF 2019'!I194+'Mensual VEF 2019'!I350</f>
        <v>30</v>
      </c>
      <c r="J44" s="315"/>
      <c r="K44" s="316"/>
      <c r="L44" s="314">
        <f>+'Mensual VEF 2019'!L40+'Mensual VEF 2019'!L194+'Mensual VEF 2019'!L350</f>
        <v>30</v>
      </c>
      <c r="M44" s="315"/>
      <c r="N44" s="316"/>
      <c r="O44" s="317">
        <f>+'Mensual VEF 2019'!O350</f>
        <v>30</v>
      </c>
      <c r="P44" s="315"/>
      <c r="Q44" s="316"/>
      <c r="R44" s="317">
        <f>+'Mensual VEF 2019'!R350</f>
        <v>30</v>
      </c>
      <c r="S44" s="315"/>
      <c r="T44" s="316"/>
      <c r="U44" s="60">
        <f t="shared" si="0"/>
        <v>1</v>
      </c>
    </row>
    <row r="45" spans="1:21">
      <c r="A45" s="4"/>
      <c r="B45" s="307" t="s">
        <v>60</v>
      </c>
      <c r="C45" s="308"/>
      <c r="D45" s="309"/>
      <c r="E45" s="310" t="s">
        <v>61</v>
      </c>
      <c r="F45" s="311"/>
      <c r="G45" s="351">
        <v>1130</v>
      </c>
      <c r="H45" s="316"/>
      <c r="I45" s="314">
        <f>+'Mensual VEF 2019'!I41+'Mensual VEF 2019'!I195+'Mensual VEF 2019'!I351</f>
        <v>450</v>
      </c>
      <c r="J45" s="315"/>
      <c r="K45" s="316"/>
      <c r="L45" s="314">
        <f>+'Mensual VEF 2019'!L41+'Mensual VEF 2019'!L195+'Mensual VEF 2019'!L351</f>
        <v>450</v>
      </c>
      <c r="M45" s="315"/>
      <c r="N45" s="316"/>
      <c r="O45" s="317">
        <f>+'Mensual VEF 2019'!O351</f>
        <v>450</v>
      </c>
      <c r="P45" s="315"/>
      <c r="Q45" s="316"/>
      <c r="R45" s="317">
        <f>+'Mensual VEF 2019'!R351</f>
        <v>450</v>
      </c>
      <c r="S45" s="315"/>
      <c r="T45" s="316"/>
      <c r="U45" s="60">
        <f t="shared" si="0"/>
        <v>0.39823008849557523</v>
      </c>
    </row>
    <row r="46" spans="1:21">
      <c r="A46" s="4"/>
      <c r="B46" s="346" t="s">
        <v>96</v>
      </c>
      <c r="C46" s="359"/>
      <c r="D46" s="360"/>
      <c r="E46" s="361"/>
      <c r="F46" s="362"/>
      <c r="G46" s="363"/>
      <c r="H46" s="364"/>
      <c r="I46" s="381"/>
      <c r="J46" s="382"/>
      <c r="K46" s="382"/>
      <c r="L46" s="382"/>
      <c r="M46" s="382"/>
      <c r="N46" s="362"/>
      <c r="O46" s="381"/>
      <c r="P46" s="382"/>
      <c r="Q46" s="382"/>
      <c r="R46" s="382"/>
      <c r="S46" s="382"/>
      <c r="T46" s="382"/>
      <c r="U46" s="60"/>
    </row>
    <row r="47" spans="1:21">
      <c r="A47" s="4"/>
      <c r="B47" s="307" t="s">
        <v>58</v>
      </c>
      <c r="C47" s="308"/>
      <c r="D47" s="309"/>
      <c r="E47" s="310" t="s">
        <v>61</v>
      </c>
      <c r="F47" s="311"/>
      <c r="G47" s="351">
        <v>3</v>
      </c>
      <c r="H47" s="353"/>
      <c r="I47" s="314">
        <f>+'Mensual VEF 2019'!I43+'Mensual VEF 2019'!I197+'Mensual VEF 2019'!I353</f>
        <v>3</v>
      </c>
      <c r="J47" s="315"/>
      <c r="K47" s="316"/>
      <c r="L47" s="314">
        <f>+'Mensual VEF 2019'!L43+'Mensual VEF 2019'!L197+'Mensual VEF 2019'!L353</f>
        <v>3</v>
      </c>
      <c r="M47" s="315"/>
      <c r="N47" s="316"/>
      <c r="O47" s="317">
        <f>+'Mensual VEF 2019'!O353</f>
        <v>3</v>
      </c>
      <c r="P47" s="315"/>
      <c r="Q47" s="316"/>
      <c r="R47" s="317">
        <f>+'Mensual VEF 2019'!R353</f>
        <v>3</v>
      </c>
      <c r="S47" s="315"/>
      <c r="T47" s="316"/>
      <c r="U47" s="60">
        <f t="shared" si="0"/>
        <v>1</v>
      </c>
    </row>
    <row r="48" spans="1:21">
      <c r="A48" s="4"/>
      <c r="B48" s="307" t="s">
        <v>59</v>
      </c>
      <c r="C48" s="308"/>
      <c r="D48" s="309"/>
      <c r="E48" s="310" t="s">
        <v>61</v>
      </c>
      <c r="F48" s="311"/>
      <c r="G48" s="351">
        <v>30</v>
      </c>
      <c r="H48" s="353"/>
      <c r="I48" s="314">
        <f>+'Mensual VEF 2019'!I44+'Mensual VEF 2019'!I198+'Mensual VEF 2019'!I354</f>
        <v>30</v>
      </c>
      <c r="J48" s="315"/>
      <c r="K48" s="316"/>
      <c r="L48" s="314">
        <f>+'Mensual VEF 2019'!L44+'Mensual VEF 2019'!L198+'Mensual VEF 2019'!L354</f>
        <v>30</v>
      </c>
      <c r="M48" s="315"/>
      <c r="N48" s="316"/>
      <c r="O48" s="317">
        <f>+'Mensual VEF 2019'!O354</f>
        <v>30</v>
      </c>
      <c r="P48" s="315"/>
      <c r="Q48" s="316"/>
      <c r="R48" s="317">
        <f>+'Mensual VEF 2019'!R354</f>
        <v>30</v>
      </c>
      <c r="S48" s="315"/>
      <c r="T48" s="316"/>
      <c r="U48" s="60">
        <f t="shared" si="0"/>
        <v>1</v>
      </c>
    </row>
    <row r="49" spans="1:21">
      <c r="A49" s="4"/>
      <c r="B49" s="307" t="s">
        <v>60</v>
      </c>
      <c r="C49" s="308"/>
      <c r="D49" s="309"/>
      <c r="E49" s="310" t="s">
        <v>61</v>
      </c>
      <c r="F49" s="311"/>
      <c r="G49" s="351">
        <v>1049</v>
      </c>
      <c r="H49" s="316"/>
      <c r="I49" s="314">
        <f>+'Mensual VEF 2019'!I45+'Mensual VEF 2019'!I199+'Mensual VEF 2019'!I355</f>
        <v>387</v>
      </c>
      <c r="J49" s="315"/>
      <c r="K49" s="316"/>
      <c r="L49" s="314">
        <f>+'Mensual VEF 2019'!L45+'Mensual VEF 2019'!L199+'Mensual VEF 2019'!L355</f>
        <v>387</v>
      </c>
      <c r="M49" s="315"/>
      <c r="N49" s="316"/>
      <c r="O49" s="317">
        <f>+'Mensual VEF 2019'!O355</f>
        <v>387</v>
      </c>
      <c r="P49" s="315"/>
      <c r="Q49" s="316"/>
      <c r="R49" s="317">
        <f>+'Mensual VEF 2019'!R355</f>
        <v>387</v>
      </c>
      <c r="S49" s="315"/>
      <c r="T49" s="316"/>
      <c r="U49" s="60">
        <f t="shared" si="0"/>
        <v>0.36892278360343184</v>
      </c>
    </row>
    <row r="50" spans="1:21">
      <c r="A50" s="4"/>
      <c r="B50" s="346" t="s">
        <v>67</v>
      </c>
      <c r="C50" s="359"/>
      <c r="D50" s="360"/>
      <c r="E50" s="361"/>
      <c r="F50" s="362"/>
      <c r="G50" s="363"/>
      <c r="H50" s="364"/>
      <c r="I50" s="381"/>
      <c r="J50" s="382"/>
      <c r="K50" s="382"/>
      <c r="L50" s="382"/>
      <c r="M50" s="382"/>
      <c r="N50" s="362"/>
      <c r="O50" s="381"/>
      <c r="P50" s="382"/>
      <c r="Q50" s="382"/>
      <c r="R50" s="382"/>
      <c r="S50" s="382"/>
      <c r="T50" s="382"/>
      <c r="U50" s="60"/>
    </row>
    <row r="51" spans="1:21">
      <c r="A51" s="4"/>
      <c r="B51" s="307" t="s">
        <v>58</v>
      </c>
      <c r="C51" s="308"/>
      <c r="D51" s="309"/>
      <c r="E51" s="310" t="s">
        <v>61</v>
      </c>
      <c r="F51" s="311"/>
      <c r="G51" s="351">
        <v>2</v>
      </c>
      <c r="H51" s="353"/>
      <c r="I51" s="314">
        <f>+'Mensual VEF 2019'!I47+'Mensual VEF 2019'!I201+'Mensual VEF 2019'!I357</f>
        <v>2</v>
      </c>
      <c r="J51" s="315"/>
      <c r="K51" s="316"/>
      <c r="L51" s="314">
        <f>+'Mensual VEF 2019'!L47+'Mensual VEF 2019'!L201+'Mensual VEF 2019'!L357</f>
        <v>2</v>
      </c>
      <c r="M51" s="315"/>
      <c r="N51" s="316"/>
      <c r="O51" s="317">
        <f>+'Mensual VEF 2019'!O357</f>
        <v>2</v>
      </c>
      <c r="P51" s="315"/>
      <c r="Q51" s="316"/>
      <c r="R51" s="317">
        <f>+'Mensual VEF 2019'!R357</f>
        <v>2</v>
      </c>
      <c r="S51" s="315"/>
      <c r="T51" s="316"/>
      <c r="U51" s="60">
        <f t="shared" si="0"/>
        <v>1</v>
      </c>
    </row>
    <row r="52" spans="1:21">
      <c r="A52" s="4"/>
      <c r="B52" s="307" t="s">
        <v>59</v>
      </c>
      <c r="C52" s="308"/>
      <c r="D52" s="309"/>
      <c r="E52" s="310" t="s">
        <v>61</v>
      </c>
      <c r="F52" s="311"/>
      <c r="G52" s="351">
        <v>20</v>
      </c>
      <c r="H52" s="353"/>
      <c r="I52" s="314">
        <f>+'Mensual VEF 2019'!I48+'Mensual VEF 2019'!I202+'Mensual VEF 2019'!I358</f>
        <v>20</v>
      </c>
      <c r="J52" s="315"/>
      <c r="K52" s="316"/>
      <c r="L52" s="314">
        <f>+'Mensual VEF 2019'!L48+'Mensual VEF 2019'!L202+'Mensual VEF 2019'!L358</f>
        <v>20</v>
      </c>
      <c r="M52" s="315"/>
      <c r="N52" s="316"/>
      <c r="O52" s="317">
        <f>+'Mensual VEF 2019'!O358</f>
        <v>20</v>
      </c>
      <c r="P52" s="315"/>
      <c r="Q52" s="316"/>
      <c r="R52" s="317">
        <f>+'Mensual VEF 2019'!R358</f>
        <v>20</v>
      </c>
      <c r="S52" s="315"/>
      <c r="T52" s="316"/>
      <c r="U52" s="60">
        <f t="shared" si="0"/>
        <v>1</v>
      </c>
    </row>
    <row r="53" spans="1:21">
      <c r="A53" s="4"/>
      <c r="B53" s="307" t="s">
        <v>60</v>
      </c>
      <c r="C53" s="308"/>
      <c r="D53" s="309"/>
      <c r="E53" s="310" t="s">
        <v>61</v>
      </c>
      <c r="F53" s="311"/>
      <c r="G53" s="351">
        <v>350</v>
      </c>
      <c r="H53" s="316"/>
      <c r="I53" s="314">
        <f>+'Mensual VEF 2019'!I49+'Mensual VEF 2019'!I203+'Mensual VEF 2019'!I359</f>
        <v>260</v>
      </c>
      <c r="J53" s="315"/>
      <c r="K53" s="316"/>
      <c r="L53" s="314">
        <f>+'Mensual VEF 2019'!L49+'Mensual VEF 2019'!L203+'Mensual VEF 2019'!L359</f>
        <v>260</v>
      </c>
      <c r="M53" s="315"/>
      <c r="N53" s="316"/>
      <c r="O53" s="317">
        <f>+'Mensual VEF 2019'!O359</f>
        <v>260</v>
      </c>
      <c r="P53" s="315"/>
      <c r="Q53" s="316"/>
      <c r="R53" s="317">
        <f>+'Mensual VEF 2019'!R359</f>
        <v>260</v>
      </c>
      <c r="S53" s="315"/>
      <c r="T53" s="316"/>
      <c r="U53" s="60">
        <f t="shared" si="0"/>
        <v>0.74285714285714288</v>
      </c>
    </row>
    <row r="54" spans="1:21">
      <c r="A54" s="4"/>
      <c r="B54" s="346" t="s">
        <v>68</v>
      </c>
      <c r="C54" s="359"/>
      <c r="D54" s="360"/>
      <c r="E54" s="361"/>
      <c r="F54" s="362"/>
      <c r="G54" s="363"/>
      <c r="H54" s="364"/>
      <c r="I54" s="381"/>
      <c r="J54" s="382"/>
      <c r="K54" s="382"/>
      <c r="L54" s="382"/>
      <c r="M54" s="382"/>
      <c r="N54" s="362"/>
      <c r="O54" s="381"/>
      <c r="P54" s="382"/>
      <c r="Q54" s="382"/>
      <c r="R54" s="382"/>
      <c r="S54" s="382"/>
      <c r="T54" s="382"/>
      <c r="U54" s="60"/>
    </row>
    <row r="55" spans="1:21">
      <c r="A55" s="4"/>
      <c r="B55" s="307" t="s">
        <v>58</v>
      </c>
      <c r="C55" s="308"/>
      <c r="D55" s="309"/>
      <c r="E55" s="310" t="s">
        <v>61</v>
      </c>
      <c r="F55" s="311"/>
      <c r="G55" s="351">
        <v>2</v>
      </c>
      <c r="H55" s="353"/>
      <c r="I55" s="314">
        <f>+'Mensual VEF 2019'!I51+'Mensual VEF 2019'!I205+'Mensual VEF 2019'!I361</f>
        <v>2</v>
      </c>
      <c r="J55" s="315"/>
      <c r="K55" s="316"/>
      <c r="L55" s="314">
        <f>+'Mensual VEF 2019'!L51+'Mensual VEF 2019'!L205+'Mensual VEF 2019'!L361</f>
        <v>2</v>
      </c>
      <c r="M55" s="315"/>
      <c r="N55" s="316"/>
      <c r="O55" s="317">
        <f>+'Mensual VEF 2019'!O361</f>
        <v>2</v>
      </c>
      <c r="P55" s="315"/>
      <c r="Q55" s="316"/>
      <c r="R55" s="317">
        <f>+'Mensual VEF 2019'!R361</f>
        <v>2</v>
      </c>
      <c r="S55" s="315"/>
      <c r="T55" s="316"/>
      <c r="U55" s="60">
        <f t="shared" si="0"/>
        <v>1</v>
      </c>
    </row>
    <row r="56" spans="1:21">
      <c r="A56" s="4"/>
      <c r="B56" s="307" t="s">
        <v>59</v>
      </c>
      <c r="C56" s="308"/>
      <c r="D56" s="309"/>
      <c r="E56" s="310" t="s">
        <v>61</v>
      </c>
      <c r="F56" s="311"/>
      <c r="G56" s="351">
        <v>20</v>
      </c>
      <c r="H56" s="353"/>
      <c r="I56" s="314">
        <f>+'Mensual VEF 2019'!I52+'Mensual VEF 2019'!I206+'Mensual VEF 2019'!I362</f>
        <v>20</v>
      </c>
      <c r="J56" s="315"/>
      <c r="K56" s="316"/>
      <c r="L56" s="314">
        <f>+'Mensual VEF 2019'!L52+'Mensual VEF 2019'!L206+'Mensual VEF 2019'!L362</f>
        <v>20</v>
      </c>
      <c r="M56" s="315"/>
      <c r="N56" s="316"/>
      <c r="O56" s="317">
        <f>+'Mensual VEF 2019'!O362</f>
        <v>20</v>
      </c>
      <c r="P56" s="315"/>
      <c r="Q56" s="316"/>
      <c r="R56" s="317">
        <f>+'Mensual VEF 2019'!R362</f>
        <v>20</v>
      </c>
      <c r="S56" s="315"/>
      <c r="T56" s="316"/>
      <c r="U56" s="60">
        <f t="shared" si="0"/>
        <v>1</v>
      </c>
    </row>
    <row r="57" spans="1:21">
      <c r="A57" s="4"/>
      <c r="B57" s="307" t="s">
        <v>60</v>
      </c>
      <c r="C57" s="308"/>
      <c r="D57" s="309"/>
      <c r="E57" s="310" t="s">
        <v>61</v>
      </c>
      <c r="F57" s="311"/>
      <c r="G57" s="351">
        <v>333</v>
      </c>
      <c r="H57" s="316"/>
      <c r="I57" s="314">
        <f>+'Mensual VEF 2019'!I53+'Mensual VEF 2019'!I207+'Mensual VEF 2019'!I363</f>
        <v>259</v>
      </c>
      <c r="J57" s="315"/>
      <c r="K57" s="316"/>
      <c r="L57" s="314">
        <f>+'Mensual VEF 2019'!L53+'Mensual VEF 2019'!L207+'Mensual VEF 2019'!L363</f>
        <v>259</v>
      </c>
      <c r="M57" s="315"/>
      <c r="N57" s="316"/>
      <c r="O57" s="317">
        <f>+'Mensual VEF 2019'!O363</f>
        <v>259</v>
      </c>
      <c r="P57" s="315"/>
      <c r="Q57" s="316"/>
      <c r="R57" s="317">
        <f>+'Mensual VEF 2019'!R363</f>
        <v>259</v>
      </c>
      <c r="S57" s="315"/>
      <c r="T57" s="316"/>
      <c r="U57" s="60">
        <f t="shared" si="0"/>
        <v>0.77777777777777779</v>
      </c>
    </row>
    <row r="58" spans="1:21">
      <c r="A58" s="4"/>
      <c r="B58" s="346" t="s">
        <v>69</v>
      </c>
      <c r="C58" s="359"/>
      <c r="D58" s="360"/>
      <c r="E58" s="361"/>
      <c r="F58" s="362"/>
      <c r="G58" s="363"/>
      <c r="H58" s="364"/>
      <c r="I58" s="381"/>
      <c r="J58" s="382"/>
      <c r="K58" s="382"/>
      <c r="L58" s="382"/>
      <c r="M58" s="382"/>
      <c r="N58" s="362"/>
      <c r="O58" s="381"/>
      <c r="P58" s="382"/>
      <c r="Q58" s="382"/>
      <c r="R58" s="382"/>
      <c r="S58" s="382"/>
      <c r="T58" s="382"/>
      <c r="U58" s="60"/>
    </row>
    <row r="59" spans="1:21" ht="15" customHeight="1">
      <c r="A59" s="4"/>
      <c r="B59" s="307" t="s">
        <v>124</v>
      </c>
      <c r="C59" s="308"/>
      <c r="D59" s="309"/>
      <c r="E59" s="310" t="s">
        <v>61</v>
      </c>
      <c r="F59" s="311"/>
      <c r="G59" s="351">
        <v>330</v>
      </c>
      <c r="H59" s="353"/>
      <c r="I59" s="314">
        <f>+'Mensual VEF 2019'!I55+'Mensual VEF 2019'!I209+'Mensual VEF 2019'!I365</f>
        <v>40</v>
      </c>
      <c r="J59" s="315"/>
      <c r="K59" s="316"/>
      <c r="L59" s="314">
        <f>+'Mensual VEF 2019'!L55+'Mensual VEF 2019'!L209+'Mensual VEF 2019'!L365</f>
        <v>40</v>
      </c>
      <c r="M59" s="315"/>
      <c r="N59" s="316"/>
      <c r="O59" s="317">
        <f>+'Mensual VEF 2019'!O365</f>
        <v>40</v>
      </c>
      <c r="P59" s="315"/>
      <c r="Q59" s="316"/>
      <c r="R59" s="317">
        <f>+'Mensual VEF 2019'!R365</f>
        <v>40</v>
      </c>
      <c r="S59" s="315"/>
      <c r="T59" s="316"/>
      <c r="U59" s="60">
        <f t="shared" si="0"/>
        <v>0.12121212121212122</v>
      </c>
    </row>
    <row r="60" spans="1:21">
      <c r="A60" s="4"/>
      <c r="B60" s="307" t="s">
        <v>58</v>
      </c>
      <c r="C60" s="308"/>
      <c r="D60" s="309"/>
      <c r="E60" s="310" t="s">
        <v>61</v>
      </c>
      <c r="F60" s="311"/>
      <c r="G60" s="351">
        <v>2</v>
      </c>
      <c r="H60" s="353"/>
      <c r="I60" s="314">
        <f>+'Mensual VEF 2019'!I56+'Mensual VEF 2019'!I210+'Mensual VEF 2019'!I366</f>
        <v>2</v>
      </c>
      <c r="J60" s="315"/>
      <c r="K60" s="316"/>
      <c r="L60" s="314">
        <f>+'Mensual VEF 2019'!L56+'Mensual VEF 2019'!L210+'Mensual VEF 2019'!L366</f>
        <v>2</v>
      </c>
      <c r="M60" s="315"/>
      <c r="N60" s="316"/>
      <c r="O60" s="317">
        <f>+'Mensual VEF 2019'!O366</f>
        <v>2</v>
      </c>
      <c r="P60" s="315"/>
      <c r="Q60" s="316"/>
      <c r="R60" s="317">
        <f>+'Mensual VEF 2019'!R366</f>
        <v>2</v>
      </c>
      <c r="S60" s="315"/>
      <c r="T60" s="316"/>
      <c r="U60" s="60">
        <f t="shared" si="0"/>
        <v>1</v>
      </c>
    </row>
    <row r="61" spans="1:21">
      <c r="A61" s="4"/>
      <c r="B61" s="307" t="s">
        <v>59</v>
      </c>
      <c r="C61" s="308"/>
      <c r="D61" s="309"/>
      <c r="E61" s="310" t="s">
        <v>61</v>
      </c>
      <c r="F61" s="311"/>
      <c r="G61" s="351">
        <v>20</v>
      </c>
      <c r="H61" s="353"/>
      <c r="I61" s="314">
        <f>+'Mensual VEF 2019'!I57+'Mensual VEF 2019'!I211+'Mensual VEF 2019'!I367</f>
        <v>20</v>
      </c>
      <c r="J61" s="315"/>
      <c r="K61" s="316"/>
      <c r="L61" s="314">
        <f>+'Mensual VEF 2019'!L57+'Mensual VEF 2019'!L211+'Mensual VEF 2019'!L367</f>
        <v>20</v>
      </c>
      <c r="M61" s="315"/>
      <c r="N61" s="316"/>
      <c r="O61" s="317">
        <f>+'Mensual VEF 2019'!O367</f>
        <v>20</v>
      </c>
      <c r="P61" s="315"/>
      <c r="Q61" s="316"/>
      <c r="R61" s="317">
        <f>+'Mensual VEF 2019'!R367</f>
        <v>20</v>
      </c>
      <c r="S61" s="315"/>
      <c r="T61" s="316"/>
      <c r="U61" s="60">
        <f t="shared" si="0"/>
        <v>1</v>
      </c>
    </row>
    <row r="62" spans="1:21">
      <c r="A62" s="4"/>
      <c r="B62" s="307" t="s">
        <v>60</v>
      </c>
      <c r="C62" s="308"/>
      <c r="D62" s="309"/>
      <c r="E62" s="310" t="s">
        <v>61</v>
      </c>
      <c r="F62" s="311"/>
      <c r="G62" s="351">
        <v>681</v>
      </c>
      <c r="H62" s="316"/>
      <c r="I62" s="314">
        <f>+'Mensual VEF 2019'!I58+'Mensual VEF 2019'!I212+'Mensual VEF 2019'!I368</f>
        <v>260</v>
      </c>
      <c r="J62" s="315"/>
      <c r="K62" s="316"/>
      <c r="L62" s="314">
        <f>+'Mensual VEF 2019'!L58+'Mensual VEF 2019'!L212+'Mensual VEF 2019'!L368</f>
        <v>260</v>
      </c>
      <c r="M62" s="315"/>
      <c r="N62" s="316"/>
      <c r="O62" s="317">
        <f>+'Mensual VEF 2019'!O368</f>
        <v>260</v>
      </c>
      <c r="P62" s="315"/>
      <c r="Q62" s="316"/>
      <c r="R62" s="317">
        <f>+'Mensual VEF 2019'!R368</f>
        <v>260</v>
      </c>
      <c r="S62" s="315"/>
      <c r="T62" s="316"/>
      <c r="U62" s="60">
        <f t="shared" si="0"/>
        <v>0.38179148311306904</v>
      </c>
    </row>
    <row r="63" spans="1:21">
      <c r="A63" s="4"/>
      <c r="B63" s="307" t="s">
        <v>70</v>
      </c>
      <c r="C63" s="308"/>
      <c r="D63" s="309"/>
      <c r="E63" s="310" t="s">
        <v>61</v>
      </c>
      <c r="F63" s="311"/>
      <c r="G63" s="351">
        <v>102</v>
      </c>
      <c r="H63" s="353"/>
      <c r="I63" s="314">
        <f>+'Mensual VEF 2019'!I59+'Mensual VEF 2019'!I213+'Mensual VEF 2019'!I369</f>
        <v>0</v>
      </c>
      <c r="J63" s="315"/>
      <c r="K63" s="316"/>
      <c r="L63" s="314">
        <f>+'Mensual VEF 2019'!L59+'Mensual VEF 2019'!L213+'Mensual VEF 2019'!L369</f>
        <v>0</v>
      </c>
      <c r="M63" s="315"/>
      <c r="N63" s="316"/>
      <c r="O63" s="317">
        <f>+'Mensual VEF 2019'!O369</f>
        <v>0</v>
      </c>
      <c r="P63" s="315"/>
      <c r="Q63" s="316"/>
      <c r="R63" s="317">
        <f>+'Mensual VEF 2019'!R369</f>
        <v>0</v>
      </c>
      <c r="S63" s="315"/>
      <c r="T63" s="316"/>
      <c r="U63" s="60">
        <f t="shared" si="0"/>
        <v>0</v>
      </c>
    </row>
    <row r="64" spans="1:21">
      <c r="A64" s="4"/>
      <c r="B64" s="346" t="s">
        <v>71</v>
      </c>
      <c r="C64" s="359"/>
      <c r="D64" s="360"/>
      <c r="E64" s="361"/>
      <c r="F64" s="362"/>
      <c r="G64" s="363"/>
      <c r="H64" s="364"/>
      <c r="I64" s="381"/>
      <c r="J64" s="382"/>
      <c r="K64" s="382"/>
      <c r="L64" s="382"/>
      <c r="M64" s="382"/>
      <c r="N64" s="362"/>
      <c r="O64" s="381"/>
      <c r="P64" s="382"/>
      <c r="Q64" s="382"/>
      <c r="R64" s="382"/>
      <c r="S64" s="382"/>
      <c r="T64" s="382"/>
      <c r="U64" s="60"/>
    </row>
    <row r="65" spans="1:21">
      <c r="A65" s="4"/>
      <c r="B65" s="307" t="s">
        <v>81</v>
      </c>
      <c r="C65" s="308"/>
      <c r="D65" s="309"/>
      <c r="E65" s="310" t="s">
        <v>74</v>
      </c>
      <c r="F65" s="311"/>
      <c r="G65" s="351">
        <v>260</v>
      </c>
      <c r="H65" s="353"/>
      <c r="I65" s="314">
        <f>+'Mensual VEF 2019'!I61+'Mensual VEF 2019'!I215+'Mensual VEF 2019'!I371</f>
        <v>20</v>
      </c>
      <c r="J65" s="315"/>
      <c r="K65" s="316"/>
      <c r="L65" s="314">
        <f>+'Mensual VEF 2019'!L61+'Mensual VEF 2019'!L215+'Mensual VEF 2019'!L371</f>
        <v>20.420000000000002</v>
      </c>
      <c r="M65" s="315"/>
      <c r="N65" s="316"/>
      <c r="O65" s="317">
        <f>+'Mensual VEF 2019'!O371</f>
        <v>20</v>
      </c>
      <c r="P65" s="315"/>
      <c r="Q65" s="316"/>
      <c r="R65" s="317">
        <f>+'Mensual VEF 2019'!R371</f>
        <v>20.420000000000002</v>
      </c>
      <c r="S65" s="315"/>
      <c r="T65" s="316"/>
      <c r="U65" s="60">
        <f t="shared" si="0"/>
        <v>7.8538461538461543E-2</v>
      </c>
    </row>
    <row r="66" spans="1:21">
      <c r="A66" s="4"/>
      <c r="B66" s="346" t="s">
        <v>72</v>
      </c>
      <c r="C66" s="359"/>
      <c r="D66" s="360"/>
      <c r="E66" s="361"/>
      <c r="F66" s="362"/>
      <c r="G66" s="363"/>
      <c r="H66" s="364"/>
      <c r="I66" s="381"/>
      <c r="J66" s="382"/>
      <c r="K66" s="382"/>
      <c r="L66" s="382"/>
      <c r="M66" s="382"/>
      <c r="N66" s="362"/>
      <c r="O66" s="381"/>
      <c r="P66" s="382"/>
      <c r="Q66" s="382"/>
      <c r="R66" s="382"/>
      <c r="S66" s="382"/>
      <c r="T66" s="382"/>
      <c r="U66" s="60"/>
    </row>
    <row r="67" spans="1:21">
      <c r="A67" s="4"/>
      <c r="B67" s="307" t="s">
        <v>58</v>
      </c>
      <c r="C67" s="308"/>
      <c r="D67" s="309"/>
      <c r="E67" s="310" t="s">
        <v>61</v>
      </c>
      <c r="F67" s="311"/>
      <c r="G67" s="351">
        <v>1</v>
      </c>
      <c r="H67" s="353"/>
      <c r="I67" s="314">
        <f>+'Mensual VEF 2019'!I63+'Mensual VEF 2019'!I217+'Mensual VEF 2019'!I373</f>
        <v>1</v>
      </c>
      <c r="J67" s="315"/>
      <c r="K67" s="316"/>
      <c r="L67" s="314">
        <f>+'Mensual VEF 2019'!L63+'Mensual VEF 2019'!L217+'Mensual VEF 2019'!L373</f>
        <v>1</v>
      </c>
      <c r="M67" s="315"/>
      <c r="N67" s="316"/>
      <c r="O67" s="317">
        <f>+'Mensual VEF 2019'!O373</f>
        <v>1</v>
      </c>
      <c r="P67" s="315"/>
      <c r="Q67" s="316"/>
      <c r="R67" s="317">
        <f>+'Mensual VEF 2019'!R373</f>
        <v>1</v>
      </c>
      <c r="S67" s="315"/>
      <c r="T67" s="316"/>
      <c r="U67" s="60">
        <f t="shared" si="0"/>
        <v>1</v>
      </c>
    </row>
    <row r="68" spans="1:21">
      <c r="A68" s="4"/>
      <c r="B68" s="307" t="s">
        <v>59</v>
      </c>
      <c r="C68" s="308"/>
      <c r="D68" s="309"/>
      <c r="E68" s="310" t="s">
        <v>61</v>
      </c>
      <c r="F68" s="311"/>
      <c r="G68" s="351">
        <v>10</v>
      </c>
      <c r="H68" s="353"/>
      <c r="I68" s="314">
        <f>+'Mensual VEF 2019'!I64+'Mensual VEF 2019'!I218+'Mensual VEF 2019'!I374</f>
        <v>10</v>
      </c>
      <c r="J68" s="315"/>
      <c r="K68" s="316"/>
      <c r="L68" s="314">
        <f>+'Mensual VEF 2019'!L64+'Mensual VEF 2019'!L218+'Mensual VEF 2019'!L374</f>
        <v>10</v>
      </c>
      <c r="M68" s="315"/>
      <c r="N68" s="316"/>
      <c r="O68" s="317">
        <f>+'Mensual VEF 2019'!O374</f>
        <v>10</v>
      </c>
      <c r="P68" s="315"/>
      <c r="Q68" s="316"/>
      <c r="R68" s="317">
        <f>+'Mensual VEF 2019'!R374</f>
        <v>10</v>
      </c>
      <c r="S68" s="315"/>
      <c r="T68" s="316"/>
      <c r="U68" s="60">
        <f t="shared" si="0"/>
        <v>1</v>
      </c>
    </row>
    <row r="69" spans="1:21">
      <c r="A69" s="4"/>
      <c r="B69" s="307" t="s">
        <v>60</v>
      </c>
      <c r="C69" s="308"/>
      <c r="D69" s="309"/>
      <c r="E69" s="310" t="s">
        <v>61</v>
      </c>
      <c r="F69" s="311"/>
      <c r="G69" s="351">
        <v>167</v>
      </c>
      <c r="H69" s="316"/>
      <c r="I69" s="314">
        <f>+'Mensual VEF 2019'!I65+'Mensual VEF 2019'!I219+'Mensual VEF 2019'!I375</f>
        <v>130</v>
      </c>
      <c r="J69" s="315"/>
      <c r="K69" s="316"/>
      <c r="L69" s="314">
        <f>+'Mensual VEF 2019'!L65+'Mensual VEF 2019'!L219+'Mensual VEF 2019'!L375</f>
        <v>130</v>
      </c>
      <c r="M69" s="315"/>
      <c r="N69" s="316"/>
      <c r="O69" s="317">
        <f>+'Mensual VEF 2019'!O375</f>
        <v>130</v>
      </c>
      <c r="P69" s="315"/>
      <c r="Q69" s="316"/>
      <c r="R69" s="317">
        <f>+'Mensual VEF 2019'!R375</f>
        <v>130</v>
      </c>
      <c r="S69" s="315"/>
      <c r="T69" s="316"/>
      <c r="U69" s="60">
        <f t="shared" si="0"/>
        <v>0.77844311377245512</v>
      </c>
    </row>
    <row r="70" spans="1:21">
      <c r="A70" s="4"/>
      <c r="B70" s="346" t="s">
        <v>73</v>
      </c>
      <c r="C70" s="359"/>
      <c r="D70" s="360"/>
      <c r="E70" s="361"/>
      <c r="F70" s="362"/>
      <c r="G70" s="363"/>
      <c r="H70" s="364"/>
      <c r="I70" s="381"/>
      <c r="J70" s="382"/>
      <c r="K70" s="382"/>
      <c r="L70" s="382"/>
      <c r="M70" s="382"/>
      <c r="N70" s="362"/>
      <c r="O70" s="381"/>
      <c r="P70" s="382"/>
      <c r="Q70" s="382"/>
      <c r="R70" s="382"/>
      <c r="S70" s="382"/>
      <c r="T70" s="382"/>
      <c r="U70" s="60"/>
    </row>
    <row r="71" spans="1:21">
      <c r="A71" s="4"/>
      <c r="B71" s="307" t="s">
        <v>81</v>
      </c>
      <c r="C71" s="308"/>
      <c r="D71" s="309"/>
      <c r="E71" s="310" t="s">
        <v>74</v>
      </c>
      <c r="F71" s="311"/>
      <c r="G71" s="351">
        <v>100</v>
      </c>
      <c r="H71" s="353"/>
      <c r="I71" s="314">
        <f>+'Mensual VEF 2019'!I67+'Mensual VEF 2019'!I221+'Mensual VEF 2019'!I377</f>
        <v>100</v>
      </c>
      <c r="J71" s="315"/>
      <c r="K71" s="316"/>
      <c r="L71" s="314">
        <f>+'Mensual VEF 2019'!L67+'Mensual VEF 2019'!L221+'Mensual VEF 2019'!L377</f>
        <v>100</v>
      </c>
      <c r="M71" s="315"/>
      <c r="N71" s="316"/>
      <c r="O71" s="317">
        <f>+'Mensual VEF 2019'!O377</f>
        <v>100</v>
      </c>
      <c r="P71" s="315"/>
      <c r="Q71" s="316"/>
      <c r="R71" s="317">
        <f>+'Mensual VEF 2019'!R377</f>
        <v>100</v>
      </c>
      <c r="S71" s="315"/>
      <c r="T71" s="316"/>
      <c r="U71" s="60">
        <f t="shared" si="0"/>
        <v>1</v>
      </c>
    </row>
    <row r="72" spans="1:21">
      <c r="A72" s="4"/>
      <c r="B72" s="346" t="s">
        <v>76</v>
      </c>
      <c r="C72" s="359"/>
      <c r="D72" s="360"/>
      <c r="E72" s="361"/>
      <c r="F72" s="362"/>
      <c r="G72" s="363"/>
      <c r="H72" s="364"/>
      <c r="I72" s="381"/>
      <c r="J72" s="382"/>
      <c r="K72" s="382"/>
      <c r="L72" s="382"/>
      <c r="M72" s="382"/>
      <c r="N72" s="362"/>
      <c r="O72" s="381"/>
      <c r="P72" s="382"/>
      <c r="Q72" s="382"/>
      <c r="R72" s="382"/>
      <c r="S72" s="382"/>
      <c r="T72" s="382"/>
      <c r="U72" s="60"/>
    </row>
    <row r="73" spans="1:21">
      <c r="A73" s="4"/>
      <c r="B73" s="307" t="s">
        <v>124</v>
      </c>
      <c r="C73" s="308"/>
      <c r="D73" s="309"/>
      <c r="E73" s="310" t="s">
        <v>61</v>
      </c>
      <c r="F73" s="311"/>
      <c r="G73" s="351">
        <v>580</v>
      </c>
      <c r="H73" s="353"/>
      <c r="I73" s="314">
        <f>+'Mensual VEF 2019'!I69+'Mensual VEF 2019'!I223+'Mensual VEF 2019'!I379</f>
        <v>150</v>
      </c>
      <c r="J73" s="315"/>
      <c r="K73" s="316"/>
      <c r="L73" s="314">
        <f>+'Mensual VEF 2019'!L69+'Mensual VEF 2019'!L223+'Mensual VEF 2019'!L379</f>
        <v>150</v>
      </c>
      <c r="M73" s="315"/>
      <c r="N73" s="316"/>
      <c r="O73" s="317">
        <f>+'Mensual VEF 2019'!O379</f>
        <v>150</v>
      </c>
      <c r="P73" s="315"/>
      <c r="Q73" s="316"/>
      <c r="R73" s="317">
        <f>+'Mensual VEF 2019'!R379</f>
        <v>150</v>
      </c>
      <c r="S73" s="315"/>
      <c r="T73" s="316"/>
      <c r="U73" s="60">
        <f t="shared" si="0"/>
        <v>0.25862068965517243</v>
      </c>
    </row>
    <row r="74" spans="1:21">
      <c r="A74" s="4"/>
      <c r="B74" s="307" t="s">
        <v>58</v>
      </c>
      <c r="C74" s="308"/>
      <c r="D74" s="309"/>
      <c r="E74" s="310" t="s">
        <v>61</v>
      </c>
      <c r="F74" s="311"/>
      <c r="G74" s="351">
        <v>5</v>
      </c>
      <c r="H74" s="353"/>
      <c r="I74" s="314">
        <f>+'Mensual VEF 2019'!I70+'Mensual VEF 2019'!I224+'Mensual VEF 2019'!I380</f>
        <v>5</v>
      </c>
      <c r="J74" s="315"/>
      <c r="K74" s="316"/>
      <c r="L74" s="314">
        <f>+'Mensual VEF 2019'!L70+'Mensual VEF 2019'!L224+'Mensual VEF 2019'!L380</f>
        <v>5</v>
      </c>
      <c r="M74" s="315"/>
      <c r="N74" s="316"/>
      <c r="O74" s="317">
        <f>+'Mensual VEF 2019'!O380</f>
        <v>5</v>
      </c>
      <c r="P74" s="315"/>
      <c r="Q74" s="316"/>
      <c r="R74" s="317">
        <f>+'Mensual VEF 2019'!R380</f>
        <v>5</v>
      </c>
      <c r="S74" s="315"/>
      <c r="T74" s="316"/>
      <c r="U74" s="60">
        <f t="shared" si="0"/>
        <v>1</v>
      </c>
    </row>
    <row r="75" spans="1:21">
      <c r="A75" s="4"/>
      <c r="B75" s="307" t="s">
        <v>59</v>
      </c>
      <c r="C75" s="308"/>
      <c r="D75" s="309"/>
      <c r="E75" s="310" t="s">
        <v>61</v>
      </c>
      <c r="F75" s="311"/>
      <c r="G75" s="351">
        <v>50</v>
      </c>
      <c r="H75" s="353"/>
      <c r="I75" s="314">
        <f>+'Mensual VEF 2019'!I71+'Mensual VEF 2019'!I225+'Mensual VEF 2019'!I381</f>
        <v>50</v>
      </c>
      <c r="J75" s="315"/>
      <c r="K75" s="316"/>
      <c r="L75" s="314">
        <f>+'Mensual VEF 2019'!L71+'Mensual VEF 2019'!L225+'Mensual VEF 2019'!L381</f>
        <v>50</v>
      </c>
      <c r="M75" s="315"/>
      <c r="N75" s="316"/>
      <c r="O75" s="317">
        <f>+'Mensual VEF 2019'!O381</f>
        <v>50</v>
      </c>
      <c r="P75" s="315"/>
      <c r="Q75" s="316"/>
      <c r="R75" s="317">
        <f>+'Mensual VEF 2019'!R381</f>
        <v>50</v>
      </c>
      <c r="S75" s="315"/>
      <c r="T75" s="316"/>
      <c r="U75" s="60">
        <f t="shared" si="0"/>
        <v>1</v>
      </c>
    </row>
    <row r="76" spans="1:21">
      <c r="A76" s="4"/>
      <c r="B76" s="307" t="s">
        <v>60</v>
      </c>
      <c r="C76" s="308"/>
      <c r="D76" s="309"/>
      <c r="E76" s="310" t="s">
        <v>61</v>
      </c>
      <c r="F76" s="311"/>
      <c r="G76" s="351">
        <v>1708</v>
      </c>
      <c r="H76" s="316"/>
      <c r="I76" s="314">
        <f>+'Mensual VEF 2019'!I72+'Mensual VEF 2019'!I226+'Mensual VEF 2019'!I382</f>
        <v>650</v>
      </c>
      <c r="J76" s="315"/>
      <c r="K76" s="316"/>
      <c r="L76" s="314">
        <f>+'Mensual VEF 2019'!L72+'Mensual VEF 2019'!L226+'Mensual VEF 2019'!L382</f>
        <v>650</v>
      </c>
      <c r="M76" s="315"/>
      <c r="N76" s="316"/>
      <c r="O76" s="317">
        <f>+'Mensual VEF 2019'!O382</f>
        <v>650</v>
      </c>
      <c r="P76" s="315"/>
      <c r="Q76" s="316"/>
      <c r="R76" s="317">
        <f>+'Mensual VEF 2019'!R382</f>
        <v>650</v>
      </c>
      <c r="S76" s="315"/>
      <c r="T76" s="316"/>
      <c r="U76" s="60">
        <f t="shared" si="0"/>
        <v>0.38056206088992972</v>
      </c>
    </row>
    <row r="77" spans="1:21">
      <c r="A77" s="4"/>
      <c r="B77" s="307" t="s">
        <v>75</v>
      </c>
      <c r="C77" s="308"/>
      <c r="D77" s="309"/>
      <c r="E77" s="310" t="s">
        <v>61</v>
      </c>
      <c r="F77" s="311"/>
      <c r="G77" s="351">
        <v>8</v>
      </c>
      <c r="H77" s="353"/>
      <c r="I77" s="314">
        <f>+'Mensual VEF 2019'!I73+'Mensual VEF 2019'!I227+'Mensual VEF 2019'!I383</f>
        <v>8</v>
      </c>
      <c r="J77" s="315"/>
      <c r="K77" s="316"/>
      <c r="L77" s="314">
        <f>+'Mensual VEF 2019'!L73+'Mensual VEF 2019'!L227+'Mensual VEF 2019'!L383</f>
        <v>8</v>
      </c>
      <c r="M77" s="315"/>
      <c r="N77" s="316"/>
      <c r="O77" s="317">
        <f>+'Mensual VEF 2019'!O383</f>
        <v>8</v>
      </c>
      <c r="P77" s="315"/>
      <c r="Q77" s="316"/>
      <c r="R77" s="317">
        <f>+'Mensual VEF 2019'!R383</f>
        <v>8</v>
      </c>
      <c r="S77" s="315"/>
      <c r="T77" s="316"/>
      <c r="U77" s="60">
        <f t="shared" si="0"/>
        <v>1</v>
      </c>
    </row>
    <row r="78" spans="1:21">
      <c r="A78" s="4"/>
      <c r="B78" s="307" t="s">
        <v>60</v>
      </c>
      <c r="C78" s="308"/>
      <c r="D78" s="309"/>
      <c r="E78" s="310" t="s">
        <v>61</v>
      </c>
      <c r="F78" s="311"/>
      <c r="G78" s="351">
        <v>96</v>
      </c>
      <c r="H78" s="353"/>
      <c r="I78" s="314">
        <f>+'Mensual VEF 2019'!I74+'Mensual VEF 2019'!I228+'Mensual VEF 2019'!I384</f>
        <v>24</v>
      </c>
      <c r="J78" s="315"/>
      <c r="K78" s="316"/>
      <c r="L78" s="314">
        <f>+'Mensual VEF 2019'!L74+'Mensual VEF 2019'!L228+'Mensual VEF 2019'!L384</f>
        <v>24</v>
      </c>
      <c r="M78" s="315"/>
      <c r="N78" s="316"/>
      <c r="O78" s="317">
        <f>+'Mensual VEF 2019'!O384</f>
        <v>24</v>
      </c>
      <c r="P78" s="315"/>
      <c r="Q78" s="316"/>
      <c r="R78" s="317">
        <f>+'Mensual VEF 2019'!R384</f>
        <v>24</v>
      </c>
      <c r="S78" s="315"/>
      <c r="T78" s="316"/>
      <c r="U78" s="60">
        <f t="shared" si="0"/>
        <v>0.25</v>
      </c>
    </row>
    <row r="79" spans="1:21">
      <c r="A79" s="4"/>
      <c r="B79" s="346" t="s">
        <v>77</v>
      </c>
      <c r="C79" s="359"/>
      <c r="D79" s="360"/>
      <c r="E79" s="361"/>
      <c r="F79" s="362"/>
      <c r="G79" s="363"/>
      <c r="H79" s="364"/>
      <c r="I79" s="381"/>
      <c r="J79" s="382"/>
      <c r="K79" s="382"/>
      <c r="L79" s="382"/>
      <c r="M79" s="382"/>
      <c r="N79" s="362"/>
      <c r="O79" s="381"/>
      <c r="P79" s="382"/>
      <c r="Q79" s="382"/>
      <c r="R79" s="382"/>
      <c r="S79" s="382"/>
      <c r="T79" s="382"/>
      <c r="U79" s="60"/>
    </row>
    <row r="80" spans="1:21">
      <c r="A80" s="4"/>
      <c r="B80" s="307" t="s">
        <v>81</v>
      </c>
      <c r="C80" s="308"/>
      <c r="D80" s="309"/>
      <c r="E80" s="310" t="s">
        <v>74</v>
      </c>
      <c r="F80" s="311"/>
      <c r="G80" s="351">
        <v>500</v>
      </c>
      <c r="H80" s="353"/>
      <c r="I80" s="314">
        <f>+'Mensual VEF 2019'!I76+'Mensual VEF 2019'!I230+'Mensual VEF 2019'!I386</f>
        <v>15</v>
      </c>
      <c r="J80" s="315"/>
      <c r="K80" s="316"/>
      <c r="L80" s="314">
        <f>+'Mensual VEF 2019'!L76+'Mensual VEF 2019'!L230+'Mensual VEF 2019'!L386</f>
        <v>15.57</v>
      </c>
      <c r="M80" s="315"/>
      <c r="N80" s="316"/>
      <c r="O80" s="317">
        <f>+'Mensual VEF 2019'!O386</f>
        <v>15</v>
      </c>
      <c r="P80" s="315"/>
      <c r="Q80" s="316"/>
      <c r="R80" s="317">
        <f>+'Mensual VEF 2019'!R386</f>
        <v>15.57</v>
      </c>
      <c r="S80" s="315"/>
      <c r="T80" s="316"/>
      <c r="U80" s="60">
        <f t="shared" si="0"/>
        <v>3.1140000000000001E-2</v>
      </c>
    </row>
    <row r="81" spans="1:21">
      <c r="A81" s="4"/>
      <c r="B81" s="346" t="s">
        <v>125</v>
      </c>
      <c r="C81" s="359"/>
      <c r="D81" s="360"/>
      <c r="E81" s="361"/>
      <c r="F81" s="362"/>
      <c r="G81" s="363"/>
      <c r="H81" s="364"/>
      <c r="I81" s="381"/>
      <c r="J81" s="382"/>
      <c r="K81" s="382"/>
      <c r="L81" s="382"/>
      <c r="M81" s="382"/>
      <c r="N81" s="362"/>
      <c r="O81" s="381"/>
      <c r="P81" s="382"/>
      <c r="Q81" s="382"/>
      <c r="R81" s="382"/>
      <c r="S81" s="382"/>
      <c r="T81" s="382"/>
      <c r="U81" s="60"/>
    </row>
    <row r="82" spans="1:21">
      <c r="A82" s="4"/>
      <c r="B82" s="307" t="s">
        <v>126</v>
      </c>
      <c r="C82" s="308"/>
      <c r="D82" s="309"/>
      <c r="E82" s="310" t="s">
        <v>61</v>
      </c>
      <c r="F82" s="311"/>
      <c r="G82" s="351">
        <v>8</v>
      </c>
      <c r="H82" s="353"/>
      <c r="I82" s="314">
        <f>+'Mensual VEF 2019'!I78+'Mensual VEF 2019'!I232+'Mensual VEF 2019'!I388</f>
        <v>0</v>
      </c>
      <c r="J82" s="315"/>
      <c r="K82" s="316"/>
      <c r="L82" s="314">
        <f>+'Mensual VEF 2019'!L78+'Mensual VEF 2019'!L232+'Mensual VEF 2019'!L388</f>
        <v>0</v>
      </c>
      <c r="M82" s="315"/>
      <c r="N82" s="316"/>
      <c r="O82" s="317">
        <f>+'Mensual VEF 2019'!O388</f>
        <v>0</v>
      </c>
      <c r="P82" s="315"/>
      <c r="Q82" s="316"/>
      <c r="R82" s="317">
        <f>+'Mensual VEF 2019'!R388</f>
        <v>0</v>
      </c>
      <c r="S82" s="315"/>
      <c r="T82" s="316"/>
      <c r="U82" s="60">
        <f t="shared" si="0"/>
        <v>0</v>
      </c>
    </row>
    <row r="83" spans="1:21" ht="15" customHeight="1">
      <c r="A83" s="4"/>
      <c r="B83" s="307" t="s">
        <v>60</v>
      </c>
      <c r="C83" s="308"/>
      <c r="D83" s="309"/>
      <c r="E83" s="310" t="s">
        <v>61</v>
      </c>
      <c r="F83" s="311"/>
      <c r="G83" s="351">
        <v>64</v>
      </c>
      <c r="H83" s="353"/>
      <c r="I83" s="314">
        <f>+'Mensual VEF 2019'!I79+'Mensual VEF 2019'!I233+'Mensual VEF 2019'!I389</f>
        <v>0</v>
      </c>
      <c r="J83" s="315"/>
      <c r="K83" s="316"/>
      <c r="L83" s="314">
        <f>+'Mensual VEF 2019'!L79+'Mensual VEF 2019'!L233+'Mensual VEF 2019'!L389</f>
        <v>0</v>
      </c>
      <c r="M83" s="315"/>
      <c r="N83" s="316"/>
      <c r="O83" s="317">
        <f>+'Mensual VEF 2019'!O389</f>
        <v>0</v>
      </c>
      <c r="P83" s="315"/>
      <c r="Q83" s="316"/>
      <c r="R83" s="317">
        <f>+'Mensual VEF 2019'!R389</f>
        <v>0</v>
      </c>
      <c r="S83" s="315"/>
      <c r="T83" s="316"/>
      <c r="U83" s="60">
        <f t="shared" si="0"/>
        <v>0</v>
      </c>
    </row>
    <row r="84" spans="1:21">
      <c r="A84" s="4"/>
      <c r="B84" s="346" t="s">
        <v>84</v>
      </c>
      <c r="C84" s="347"/>
      <c r="D84" s="348"/>
      <c r="E84" s="349"/>
      <c r="F84" s="350"/>
      <c r="G84" s="351"/>
      <c r="H84" s="316"/>
      <c r="I84" s="314"/>
      <c r="J84" s="315"/>
      <c r="K84" s="316"/>
      <c r="L84" s="317"/>
      <c r="M84" s="315"/>
      <c r="N84" s="352"/>
      <c r="O84" s="317"/>
      <c r="P84" s="315"/>
      <c r="Q84" s="315"/>
      <c r="R84" s="315"/>
      <c r="S84" s="315"/>
      <c r="T84" s="315"/>
      <c r="U84" s="60"/>
    </row>
    <row r="85" spans="1:21">
      <c r="A85" s="4"/>
      <c r="B85" s="307" t="s">
        <v>78</v>
      </c>
      <c r="C85" s="308"/>
      <c r="D85" s="309"/>
      <c r="E85" s="310" t="s">
        <v>61</v>
      </c>
      <c r="F85" s="311"/>
      <c r="G85" s="351">
        <v>48</v>
      </c>
      <c r="H85" s="353"/>
      <c r="I85" s="314">
        <f>+'Mensual VEF 2019'!I81+'Mensual VEF 2019'!I235+'Mensual VEF 2019'!I391</f>
        <v>0</v>
      </c>
      <c r="J85" s="315"/>
      <c r="K85" s="316"/>
      <c r="L85" s="314">
        <f>+'Mensual VEF 2019'!L81+'Mensual VEF 2019'!L235+'Mensual VEF 2019'!L391</f>
        <v>0</v>
      </c>
      <c r="M85" s="315"/>
      <c r="N85" s="316"/>
      <c r="O85" s="317">
        <f>+'Mensual VEF 2019'!O391</f>
        <v>0</v>
      </c>
      <c r="P85" s="315"/>
      <c r="Q85" s="316"/>
      <c r="R85" s="317">
        <f>+'Mensual VEF 2019'!R391</f>
        <v>0</v>
      </c>
      <c r="S85" s="315"/>
      <c r="T85" s="316"/>
      <c r="U85" s="60">
        <f t="shared" si="0"/>
        <v>0</v>
      </c>
    </row>
    <row r="86" spans="1:21">
      <c r="A86" s="4"/>
      <c r="B86" s="346" t="s">
        <v>79</v>
      </c>
      <c r="C86" s="347"/>
      <c r="D86" s="348"/>
      <c r="E86" s="349"/>
      <c r="F86" s="350"/>
      <c r="G86" s="351"/>
      <c r="H86" s="316"/>
      <c r="I86" s="314"/>
      <c r="J86" s="315"/>
      <c r="K86" s="316"/>
      <c r="L86" s="317"/>
      <c r="M86" s="315"/>
      <c r="N86" s="352"/>
      <c r="O86" s="317"/>
      <c r="P86" s="315"/>
      <c r="Q86" s="315"/>
      <c r="R86" s="315"/>
      <c r="S86" s="315"/>
      <c r="T86" s="315"/>
      <c r="U86" s="60"/>
    </row>
    <row r="87" spans="1:21" ht="15" customHeight="1">
      <c r="A87" s="4"/>
      <c r="B87" s="307" t="s">
        <v>79</v>
      </c>
      <c r="C87" s="308"/>
      <c r="D87" s="309"/>
      <c r="E87" s="310" t="s">
        <v>61</v>
      </c>
      <c r="F87" s="311"/>
      <c r="G87" s="351">
        <v>15</v>
      </c>
      <c r="H87" s="316"/>
      <c r="I87" s="314">
        <f>+'Mensual VEF 2019'!I83+'Mensual VEF 2019'!I237+'Mensual VEF 2019'!I393</f>
        <v>0</v>
      </c>
      <c r="J87" s="315"/>
      <c r="K87" s="316"/>
      <c r="L87" s="314">
        <f>+'Mensual VEF 2019'!L83+'Mensual VEF 2019'!L237+'Mensual VEF 2019'!L393</f>
        <v>0</v>
      </c>
      <c r="M87" s="315"/>
      <c r="N87" s="316"/>
      <c r="O87" s="317">
        <f>+'Mensual VEF 2019'!O393</f>
        <v>0</v>
      </c>
      <c r="P87" s="315"/>
      <c r="Q87" s="316"/>
      <c r="R87" s="317">
        <f>+'Mensual VEF 2019'!R393</f>
        <v>0</v>
      </c>
      <c r="S87" s="315"/>
      <c r="T87" s="316"/>
      <c r="U87" s="60">
        <f t="shared" si="0"/>
        <v>0</v>
      </c>
    </row>
    <row r="88" spans="1:21" ht="15" customHeight="1">
      <c r="A88" s="4"/>
      <c r="B88" s="346" t="s">
        <v>80</v>
      </c>
      <c r="C88" s="347"/>
      <c r="D88" s="348"/>
      <c r="E88" s="349"/>
      <c r="F88" s="350"/>
      <c r="G88" s="351"/>
      <c r="H88" s="316"/>
      <c r="I88" s="314"/>
      <c r="J88" s="315"/>
      <c r="K88" s="316"/>
      <c r="L88" s="317"/>
      <c r="M88" s="315"/>
      <c r="N88" s="352"/>
      <c r="O88" s="317"/>
      <c r="P88" s="315"/>
      <c r="Q88" s="315"/>
      <c r="R88" s="315"/>
      <c r="S88" s="315"/>
      <c r="T88" s="315"/>
      <c r="U88" s="60"/>
    </row>
    <row r="89" spans="1:21" ht="15" customHeight="1" thickBot="1">
      <c r="A89" s="4"/>
      <c r="B89" s="307" t="s">
        <v>80</v>
      </c>
      <c r="C89" s="308"/>
      <c r="D89" s="309"/>
      <c r="E89" s="310" t="s">
        <v>61</v>
      </c>
      <c r="F89" s="311"/>
      <c r="G89" s="312">
        <v>1</v>
      </c>
      <c r="H89" s="313"/>
      <c r="I89" s="314">
        <f>+'Mensual VEF 2019'!I85+'Mensual VEF 2019'!I239+'Mensual VEF 2019'!I395</f>
        <v>0</v>
      </c>
      <c r="J89" s="315"/>
      <c r="K89" s="316"/>
      <c r="L89" s="314">
        <f>+'Mensual VEF 2019'!L85+'Mensual VEF 2019'!L239+'Mensual VEF 2019'!L395</f>
        <v>0</v>
      </c>
      <c r="M89" s="315"/>
      <c r="N89" s="316"/>
      <c r="O89" s="317">
        <f>+'Mensual VEF 2019'!O395</f>
        <v>0</v>
      </c>
      <c r="P89" s="315"/>
      <c r="Q89" s="316"/>
      <c r="R89" s="317">
        <f>+'Mensual VEF 2019'!R395</f>
        <v>0</v>
      </c>
      <c r="S89" s="315"/>
      <c r="T89" s="316"/>
      <c r="U89" s="60">
        <f t="shared" si="0"/>
        <v>0</v>
      </c>
    </row>
    <row r="90" spans="1:21" ht="15.75" thickBot="1">
      <c r="A90" s="4"/>
      <c r="B90" s="318"/>
      <c r="C90" s="319"/>
      <c r="D90" s="319"/>
      <c r="E90" s="319"/>
      <c r="F90" s="320"/>
      <c r="G90" s="321"/>
      <c r="H90" s="322"/>
      <c r="I90" s="322"/>
      <c r="J90" s="322"/>
      <c r="K90" s="322"/>
      <c r="L90" s="322"/>
      <c r="M90" s="322"/>
      <c r="N90" s="323"/>
      <c r="O90" s="321"/>
      <c r="P90" s="322"/>
      <c r="Q90" s="322"/>
      <c r="R90" s="322"/>
      <c r="S90" s="322"/>
      <c r="T90" s="322"/>
      <c r="U90" s="323"/>
    </row>
    <row r="91" spans="1:21" ht="15.75" thickBot="1">
      <c r="B91" s="7"/>
      <c r="C91" s="8"/>
      <c r="D91" s="9"/>
      <c r="E91" s="10"/>
      <c r="F91" s="11"/>
      <c r="G91" s="12"/>
      <c r="H91" s="13"/>
      <c r="I91" s="14"/>
      <c r="J91" s="14"/>
      <c r="K91" s="15"/>
      <c r="L91" s="14"/>
      <c r="M91" s="15"/>
      <c r="N91" s="14"/>
      <c r="O91" s="14"/>
      <c r="P91" s="14"/>
      <c r="Q91" s="14"/>
      <c r="R91" s="15"/>
      <c r="S91" s="14"/>
      <c r="T91" s="12"/>
      <c r="U91" s="14"/>
    </row>
    <row r="92" spans="1:21" ht="16.5" customHeight="1" thickBot="1">
      <c r="A92" s="4"/>
      <c r="B92" s="324" t="s">
        <v>22</v>
      </c>
      <c r="C92" s="325"/>
      <c r="D92" s="325"/>
      <c r="E92" s="325"/>
      <c r="F92" s="326"/>
      <c r="G92" s="330" t="s">
        <v>127</v>
      </c>
      <c r="H92" s="331"/>
      <c r="I92" s="331"/>
      <c r="J92" s="331"/>
      <c r="K92" s="331"/>
      <c r="L92" s="331"/>
      <c r="M92" s="331"/>
      <c r="N92" s="331"/>
      <c r="O92" s="331"/>
      <c r="P92" s="331"/>
      <c r="Q92" s="331"/>
      <c r="R92" s="331"/>
      <c r="S92" s="331"/>
      <c r="T92" s="331"/>
      <c r="U92" s="332"/>
    </row>
    <row r="93" spans="1:21" ht="15.75" thickBot="1">
      <c r="A93" s="4"/>
      <c r="B93" s="327"/>
      <c r="C93" s="328"/>
      <c r="D93" s="328"/>
      <c r="E93" s="328"/>
      <c r="F93" s="329"/>
      <c r="G93" s="333" t="s">
        <v>24</v>
      </c>
      <c r="H93" s="334"/>
      <c r="I93" s="328" t="s">
        <v>135</v>
      </c>
      <c r="J93" s="328"/>
      <c r="K93" s="328"/>
      <c r="L93" s="328"/>
      <c r="M93" s="328"/>
      <c r="N93" s="329"/>
      <c r="O93" s="339" t="s">
        <v>134</v>
      </c>
      <c r="P93" s="340"/>
      <c r="Q93" s="340"/>
      <c r="R93" s="340"/>
      <c r="S93" s="340"/>
      <c r="T93" s="340"/>
      <c r="U93" s="341"/>
    </row>
    <row r="94" spans="1:21" ht="15.75" customHeight="1" thickBot="1">
      <c r="A94" s="4"/>
      <c r="B94" s="327"/>
      <c r="C94" s="328"/>
      <c r="D94" s="328"/>
      <c r="E94" s="328"/>
      <c r="F94" s="329"/>
      <c r="G94" s="335"/>
      <c r="H94" s="336"/>
      <c r="I94" s="280" t="s">
        <v>18</v>
      </c>
      <c r="J94" s="281"/>
      <c r="K94" s="282"/>
      <c r="L94" s="280" t="s">
        <v>25</v>
      </c>
      <c r="M94" s="281"/>
      <c r="N94" s="282"/>
      <c r="O94" s="280" t="s">
        <v>18</v>
      </c>
      <c r="P94" s="281"/>
      <c r="Q94" s="342"/>
      <c r="R94" s="343" t="s">
        <v>25</v>
      </c>
      <c r="S94" s="281"/>
      <c r="T94" s="282"/>
      <c r="U94" s="344" t="s">
        <v>20</v>
      </c>
    </row>
    <row r="95" spans="1:21" ht="25.5" customHeight="1" thickBot="1">
      <c r="A95" s="4"/>
      <c r="B95" s="327"/>
      <c r="C95" s="328"/>
      <c r="D95" s="328"/>
      <c r="E95" s="328"/>
      <c r="F95" s="329"/>
      <c r="G95" s="337"/>
      <c r="H95" s="338"/>
      <c r="I95" s="54" t="s">
        <v>26</v>
      </c>
      <c r="J95" s="53" t="s">
        <v>27</v>
      </c>
      <c r="K95" s="53" t="s">
        <v>28</v>
      </c>
      <c r="L95" s="54" t="s">
        <v>26</v>
      </c>
      <c r="M95" s="53" t="s">
        <v>27</v>
      </c>
      <c r="N95" s="55" t="s">
        <v>28</v>
      </c>
      <c r="O95" s="19" t="s">
        <v>26</v>
      </c>
      <c r="P95" s="54" t="s">
        <v>27</v>
      </c>
      <c r="Q95" s="20" t="s">
        <v>28</v>
      </c>
      <c r="R95" s="21" t="s">
        <v>26</v>
      </c>
      <c r="S95" s="56" t="s">
        <v>27</v>
      </c>
      <c r="T95" s="53" t="s">
        <v>28</v>
      </c>
      <c r="U95" s="345"/>
    </row>
    <row r="96" spans="1:21" ht="15.75" thickBot="1">
      <c r="A96" s="4"/>
      <c r="B96" s="293" t="s">
        <v>29</v>
      </c>
      <c r="C96" s="294"/>
      <c r="D96" s="294"/>
      <c r="E96" s="294"/>
      <c r="F96" s="294"/>
      <c r="G96" s="294"/>
      <c r="H96" s="294"/>
      <c r="I96" s="294"/>
      <c r="J96" s="294"/>
      <c r="K96" s="294"/>
      <c r="L96" s="294"/>
      <c r="M96" s="294"/>
      <c r="N96" s="294"/>
      <c r="O96" s="294"/>
      <c r="P96" s="294"/>
      <c r="Q96" s="294"/>
      <c r="R96" s="294"/>
      <c r="S96" s="294"/>
      <c r="T96" s="294"/>
      <c r="U96" s="295"/>
    </row>
    <row r="97" spans="1:21" s="40" customFormat="1" ht="15.75" customHeight="1">
      <c r="A97" s="134"/>
      <c r="B97" s="296" t="s">
        <v>82</v>
      </c>
      <c r="C97" s="297"/>
      <c r="D97" s="297"/>
      <c r="E97" s="297"/>
      <c r="F97" s="298"/>
      <c r="G97" s="299">
        <v>276000</v>
      </c>
      <c r="H97" s="300"/>
      <c r="I97" s="133">
        <f>+'Mensual VEF 2019'!I93+'Mensual VEF 2019'!I247+'Mensual VEF 2019'!I403</f>
        <v>69000</v>
      </c>
      <c r="J97" s="133">
        <f>+'Mensual VEF 2019'!J93+'Mensual VEF 2019'!J247+'Mensual VEF 2019'!J403</f>
        <v>0</v>
      </c>
      <c r="K97" s="133">
        <f>+'Mensual VEF 2019'!K93+'Mensual VEF 2019'!K247+'Mensual VEF 2019'!K403</f>
        <v>0</v>
      </c>
      <c r="L97" s="133">
        <f>+'Mensual VEF 2019'!L93+'Mensual VEF 2019'!L247+'Mensual VEF 2019'!L403</f>
        <v>59804.009999999995</v>
      </c>
      <c r="M97" s="133">
        <f>+'Mensual VEF 2019'!M93+'Mensual VEF 2019'!M247+'Mensual VEF 2019'!M403</f>
        <v>0</v>
      </c>
      <c r="N97" s="133">
        <f>+'Mensual VEF 2019'!N93+'Mensual VEF 2019'!N247+'Mensual VEF 2019'!N403</f>
        <v>0</v>
      </c>
      <c r="O97" s="133">
        <f>+'Mensual VEF 2019'!O403</f>
        <v>69000</v>
      </c>
      <c r="P97" s="133">
        <f>+'Mensual VEF 2019'!P403</f>
        <v>0</v>
      </c>
      <c r="Q97" s="135">
        <f>+'Mensual VEF 2019'!Q403</f>
        <v>0</v>
      </c>
      <c r="R97" s="133">
        <f>+'Mensual VEF 2019'!R403</f>
        <v>59804.009999999995</v>
      </c>
      <c r="S97" s="133">
        <f>+'Mensual VEF 2019'!S403</f>
        <v>0</v>
      </c>
      <c r="T97" s="135">
        <f>+'Mensual VEF 2019'!T403</f>
        <v>0</v>
      </c>
      <c r="U97" s="136">
        <f>R97/G97</f>
        <v>0.21668119565217389</v>
      </c>
    </row>
    <row r="98" spans="1:21" s="40" customFormat="1">
      <c r="A98" s="134"/>
      <c r="B98" s="301" t="s">
        <v>83</v>
      </c>
      <c r="C98" s="302"/>
      <c r="D98" s="302"/>
      <c r="E98" s="302"/>
      <c r="F98" s="303"/>
      <c r="G98" s="304">
        <v>270000</v>
      </c>
      <c r="H98" s="305"/>
      <c r="I98" s="148">
        <f>+'Mensual VEF 2019'!I94+'Mensual VEF 2019'!I248+'Mensual VEF 2019'!I404</f>
        <v>67500</v>
      </c>
      <c r="J98" s="89">
        <f>+'Mensual VEF 2019'!J94+'Mensual VEF 2019'!J248+'Mensual VEF 2019'!J404</f>
        <v>0</v>
      </c>
      <c r="K98" s="89">
        <f>+'Mensual VEF 2019'!K94+'Mensual VEF 2019'!K248+'Mensual VEF 2019'!K404</f>
        <v>0</v>
      </c>
      <c r="L98" s="89">
        <f>+'Mensual VEF 2019'!L94+'Mensual VEF 2019'!L248+'Mensual VEF 2019'!L404</f>
        <v>65019.18</v>
      </c>
      <c r="M98" s="89">
        <f>+'Mensual VEF 2019'!M94+'Mensual VEF 2019'!M248+'Mensual VEF 2019'!M404</f>
        <v>0</v>
      </c>
      <c r="N98" s="89">
        <f>+'Mensual VEF 2019'!N94+'Mensual VEF 2019'!N248+'Mensual VEF 2019'!N404</f>
        <v>0</v>
      </c>
      <c r="O98" s="89">
        <f>+'Mensual VEF 2019'!O404</f>
        <v>67500</v>
      </c>
      <c r="P98" s="89">
        <f>+'Mensual VEF 2019'!P404</f>
        <v>0</v>
      </c>
      <c r="Q98" s="89">
        <f>+'Mensual VEF 2019'!Q404</f>
        <v>0</v>
      </c>
      <c r="R98" s="89">
        <f>+'Mensual VEF 2019'!R404</f>
        <v>65019.18</v>
      </c>
      <c r="S98" s="89">
        <f>+'Mensual VEF 2019'!S404</f>
        <v>0</v>
      </c>
      <c r="T98" s="89">
        <f>+'Mensual VEF 2019'!T404</f>
        <v>0</v>
      </c>
      <c r="U98" s="138">
        <f>R98/G98</f>
        <v>0.24081177777777779</v>
      </c>
    </row>
    <row r="99" spans="1:21" s="40" customFormat="1">
      <c r="A99" s="134"/>
      <c r="B99" s="301" t="s">
        <v>85</v>
      </c>
      <c r="C99" s="302"/>
      <c r="D99" s="302"/>
      <c r="E99" s="302"/>
      <c r="F99" s="303"/>
      <c r="G99" s="304">
        <v>8250</v>
      </c>
      <c r="H99" s="305"/>
      <c r="I99" s="148">
        <f>+'Mensual VEF 2019'!I95+'Mensual VEF 2019'!I249+'Mensual VEF 2019'!I405</f>
        <v>0</v>
      </c>
      <c r="J99" s="89">
        <f>+'Mensual VEF 2019'!J95+'Mensual VEF 2019'!J249+'Mensual VEF 2019'!J405</f>
        <v>0</v>
      </c>
      <c r="K99" s="89">
        <f>+'Mensual VEF 2019'!K95+'Mensual VEF 2019'!K249+'Mensual VEF 2019'!K405</f>
        <v>0</v>
      </c>
      <c r="L99" s="89">
        <f>+'Mensual VEF 2019'!L95+'Mensual VEF 2019'!L249+'Mensual VEF 2019'!L405</f>
        <v>0</v>
      </c>
      <c r="M99" s="89">
        <f>+'Mensual VEF 2019'!M95+'Mensual VEF 2019'!M249+'Mensual VEF 2019'!M405</f>
        <v>0</v>
      </c>
      <c r="N99" s="89">
        <f>+'Mensual VEF 2019'!N95+'Mensual VEF 2019'!N249+'Mensual VEF 2019'!N405</f>
        <v>0</v>
      </c>
      <c r="O99" s="89">
        <f>+'Mensual VEF 2019'!O405</f>
        <v>0</v>
      </c>
      <c r="P99" s="89">
        <f>+'Mensual VEF 2019'!P405</f>
        <v>0</v>
      </c>
      <c r="Q99" s="89">
        <f>+'Mensual VEF 2019'!Q405</f>
        <v>0</v>
      </c>
      <c r="R99" s="89">
        <f>+'Mensual VEF 2019'!R405</f>
        <v>0</v>
      </c>
      <c r="S99" s="89">
        <f>+'Mensual VEF 2019'!S405</f>
        <v>0</v>
      </c>
      <c r="T99" s="89">
        <f>+'Mensual VEF 2019'!T405</f>
        <v>0</v>
      </c>
      <c r="U99" s="138">
        <f>R99/G99</f>
        <v>0</v>
      </c>
    </row>
    <row r="100" spans="1:21" s="40" customFormat="1">
      <c r="A100" s="134"/>
      <c r="B100" s="301" t="s">
        <v>136</v>
      </c>
      <c r="C100" s="302"/>
      <c r="D100" s="302"/>
      <c r="E100" s="302"/>
      <c r="F100" s="303"/>
      <c r="G100" s="304">
        <v>135300</v>
      </c>
      <c r="H100" s="305"/>
      <c r="I100" s="148">
        <f>+'Mensual VEF 2019'!I96+'Mensual VEF 2019'!I250+'Mensual VEF 2019'!I406</f>
        <v>44000</v>
      </c>
      <c r="J100" s="89">
        <f>+'Mensual VEF 2019'!J96+'Mensual VEF 2019'!J250+'Mensual VEF 2019'!J406</f>
        <v>0</v>
      </c>
      <c r="K100" s="89">
        <f>+'Mensual VEF 2019'!K96+'Mensual VEF 2019'!K250+'Mensual VEF 2019'!K406</f>
        <v>0</v>
      </c>
      <c r="L100" s="89">
        <f>+'Mensual VEF 2019'!L96+'Mensual VEF 2019'!L250+'Mensual VEF 2019'!L406</f>
        <v>46000</v>
      </c>
      <c r="M100" s="89">
        <f>+'Mensual VEF 2019'!M96+'Mensual VEF 2019'!M250+'Mensual VEF 2019'!M406</f>
        <v>0</v>
      </c>
      <c r="N100" s="89">
        <f>+'Mensual VEF 2019'!N96+'Mensual VEF 2019'!N250+'Mensual VEF 2019'!N406</f>
        <v>0</v>
      </c>
      <c r="O100" s="89">
        <f>+'Mensual VEF 2019'!O406</f>
        <v>44000</v>
      </c>
      <c r="P100" s="89">
        <f>+'Mensual VEF 2019'!P406</f>
        <v>0</v>
      </c>
      <c r="Q100" s="89">
        <f>+'Mensual VEF 2019'!Q406</f>
        <v>0</v>
      </c>
      <c r="R100" s="89">
        <f>+'Mensual VEF 2019'!R406</f>
        <v>46000</v>
      </c>
      <c r="S100" s="89">
        <f>+'Mensual VEF 2019'!S406</f>
        <v>0</v>
      </c>
      <c r="T100" s="89">
        <f>+'Mensual VEF 2019'!T406</f>
        <v>0</v>
      </c>
      <c r="U100" s="138">
        <f>R100/G100</f>
        <v>0.3399852180339985</v>
      </c>
    </row>
    <row r="101" spans="1:21" s="40" customFormat="1">
      <c r="A101" s="134"/>
      <c r="B101" s="301" t="s">
        <v>141</v>
      </c>
      <c r="C101" s="302"/>
      <c r="D101" s="302"/>
      <c r="E101" s="302"/>
      <c r="F101" s="303"/>
      <c r="G101" s="304">
        <v>45500</v>
      </c>
      <c r="H101" s="305"/>
      <c r="I101" s="148">
        <f>+'Mensual VEF 2019'!I97+'Mensual VEF 2019'!I251+'Mensual VEF 2019'!I407</f>
        <v>0</v>
      </c>
      <c r="J101" s="89">
        <f>+'Mensual VEF 2019'!J97+'Mensual VEF 2019'!J251+'Mensual VEF 2019'!J407</f>
        <v>0</v>
      </c>
      <c r="K101" s="89">
        <f>+'Mensual VEF 2019'!K97+'Mensual VEF 2019'!K251+'Mensual VEF 2019'!K407</f>
        <v>0</v>
      </c>
      <c r="L101" s="89">
        <f>+'Mensual VEF 2019'!L97+'Mensual VEF 2019'!L251+'Mensual VEF 2019'!L407</f>
        <v>0</v>
      </c>
      <c r="M101" s="89">
        <f>+'Mensual VEF 2019'!M97+'Mensual VEF 2019'!M251+'Mensual VEF 2019'!M407</f>
        <v>0</v>
      </c>
      <c r="N101" s="89">
        <f>+'Mensual VEF 2019'!N97+'Mensual VEF 2019'!N251+'Mensual VEF 2019'!N407</f>
        <v>0</v>
      </c>
      <c r="O101" s="89">
        <f>+'Mensual VEF 2019'!O407</f>
        <v>0</v>
      </c>
      <c r="P101" s="89">
        <f>+'Mensual VEF 2019'!P407</f>
        <v>0</v>
      </c>
      <c r="Q101" s="89">
        <f>+'Mensual VEF 2019'!Q407</f>
        <v>0</v>
      </c>
      <c r="R101" s="89">
        <f>+'Mensual VEF 2019'!R407</f>
        <v>0</v>
      </c>
      <c r="S101" s="89">
        <f>+'Mensual VEF 2019'!S407</f>
        <v>0</v>
      </c>
      <c r="T101" s="89">
        <f>+'Mensual VEF 2019'!T407</f>
        <v>0</v>
      </c>
      <c r="U101" s="138">
        <f>R101/G101</f>
        <v>0</v>
      </c>
    </row>
    <row r="102" spans="1:21" s="40" customFormat="1">
      <c r="A102" s="134"/>
      <c r="B102" s="301" t="s">
        <v>128</v>
      </c>
      <c r="C102" s="302"/>
      <c r="D102" s="302"/>
      <c r="E102" s="302"/>
      <c r="F102" s="303"/>
      <c r="G102" s="304">
        <v>40000</v>
      </c>
      <c r="H102" s="305"/>
      <c r="I102" s="148">
        <f>+'Mensual VEF 2019'!I98+'Mensual VEF 2019'!I252+'Mensual VEF 2019'!I408</f>
        <v>16000</v>
      </c>
      <c r="J102" s="89">
        <f>+'Mensual VEF 2019'!J98+'Mensual VEF 2019'!J252+'Mensual VEF 2019'!J408</f>
        <v>0</v>
      </c>
      <c r="K102" s="89">
        <f>+'Mensual VEF 2019'!K98+'Mensual VEF 2019'!K252+'Mensual VEF 2019'!K408</f>
        <v>0</v>
      </c>
      <c r="L102" s="89">
        <f>+'Mensual VEF 2019'!L98+'Mensual VEF 2019'!L252+'Mensual VEF 2019'!L408</f>
        <v>21107.56</v>
      </c>
      <c r="M102" s="89">
        <f>+'Mensual VEF 2019'!M98+'Mensual VEF 2019'!M252+'Mensual VEF 2019'!M408</f>
        <v>0</v>
      </c>
      <c r="N102" s="89">
        <f>+'Mensual VEF 2019'!N98+'Mensual VEF 2019'!N252+'Mensual VEF 2019'!N408</f>
        <v>0</v>
      </c>
      <c r="O102" s="89">
        <f>+'Mensual VEF 2019'!O408</f>
        <v>16000</v>
      </c>
      <c r="P102" s="89">
        <f>+'Mensual VEF 2019'!P408</f>
        <v>0</v>
      </c>
      <c r="Q102" s="89">
        <f>+'Mensual VEF 2019'!Q408</f>
        <v>0</v>
      </c>
      <c r="R102" s="89">
        <f>+'Mensual VEF 2019'!R408</f>
        <v>21107.56</v>
      </c>
      <c r="S102" s="89">
        <f>+'Mensual VEF 2019'!S408</f>
        <v>0</v>
      </c>
      <c r="T102" s="89">
        <f>+'Mensual VEF 2019'!T408</f>
        <v>0</v>
      </c>
      <c r="U102" s="138">
        <f t="shared" ref="U102:U103" si="1">R102/G102</f>
        <v>0.52768900000000007</v>
      </c>
    </row>
    <row r="103" spans="1:21" s="40" customFormat="1">
      <c r="A103" s="134"/>
      <c r="B103" s="301" t="s">
        <v>86</v>
      </c>
      <c r="C103" s="302"/>
      <c r="D103" s="302"/>
      <c r="E103" s="302"/>
      <c r="F103" s="303"/>
      <c r="G103" s="304">
        <v>1500</v>
      </c>
      <c r="H103" s="305"/>
      <c r="I103" s="148">
        <f>+'Mensual VEF 2019'!I99+'Mensual VEF 2019'!I253+'Mensual VEF 2019'!I409</f>
        <v>0</v>
      </c>
      <c r="J103" s="89">
        <f>+'Mensual VEF 2019'!J99+'Mensual VEF 2019'!J253+'Mensual VEF 2019'!J409</f>
        <v>0</v>
      </c>
      <c r="K103" s="89">
        <f>+'Mensual VEF 2019'!K99+'Mensual VEF 2019'!K253+'Mensual VEF 2019'!K409</f>
        <v>0</v>
      </c>
      <c r="L103" s="89">
        <f>+'Mensual VEF 2019'!L99+'Mensual VEF 2019'!L253+'Mensual VEF 2019'!L409</f>
        <v>0</v>
      </c>
      <c r="M103" s="89">
        <f>+'Mensual VEF 2019'!M99+'Mensual VEF 2019'!M253+'Mensual VEF 2019'!M409</f>
        <v>0</v>
      </c>
      <c r="N103" s="89">
        <f>+'Mensual VEF 2019'!N99+'Mensual VEF 2019'!N253+'Mensual VEF 2019'!N409</f>
        <v>0</v>
      </c>
      <c r="O103" s="89">
        <f>+'Mensual VEF 2019'!O409</f>
        <v>0</v>
      </c>
      <c r="P103" s="89">
        <f>+'Mensual VEF 2019'!P409</f>
        <v>0</v>
      </c>
      <c r="Q103" s="89">
        <f>+'Mensual VEF 2019'!Q409</f>
        <v>0</v>
      </c>
      <c r="R103" s="89">
        <f>+'Mensual VEF 2019'!R409</f>
        <v>0</v>
      </c>
      <c r="S103" s="89">
        <f>+'Mensual VEF 2019'!S409</f>
        <v>0</v>
      </c>
      <c r="T103" s="89">
        <f>+'Mensual VEF 2019'!T409</f>
        <v>0</v>
      </c>
      <c r="U103" s="138">
        <f t="shared" si="1"/>
        <v>0</v>
      </c>
    </row>
    <row r="104" spans="1:21" s="40" customFormat="1" ht="15" customHeight="1">
      <c r="A104" s="134"/>
      <c r="B104" s="301" t="s">
        <v>129</v>
      </c>
      <c r="C104" s="302"/>
      <c r="D104" s="302"/>
      <c r="E104" s="302"/>
      <c r="F104" s="303"/>
      <c r="G104" s="304">
        <v>3800</v>
      </c>
      <c r="H104" s="305"/>
      <c r="I104" s="148">
        <f>+'Mensual VEF 2019'!I100+'Mensual VEF 2019'!I254+'Mensual VEF 2019'!I410</f>
        <v>3800</v>
      </c>
      <c r="J104" s="89">
        <f>+'Mensual VEF 2019'!J100+'Mensual VEF 2019'!J254+'Mensual VEF 2019'!J410</f>
        <v>0</v>
      </c>
      <c r="K104" s="89">
        <f>+'Mensual VEF 2019'!K100+'Mensual VEF 2019'!K254+'Mensual VEF 2019'!K410</f>
        <v>0</v>
      </c>
      <c r="L104" s="89">
        <f>+'Mensual VEF 2019'!L100+'Mensual VEF 2019'!L254+'Mensual VEF 2019'!L410</f>
        <v>3799.9</v>
      </c>
      <c r="M104" s="89">
        <f>+'Mensual VEF 2019'!M100+'Mensual VEF 2019'!M254+'Mensual VEF 2019'!M410</f>
        <v>0</v>
      </c>
      <c r="N104" s="89">
        <f>+'Mensual VEF 2019'!N100+'Mensual VEF 2019'!N254+'Mensual VEF 2019'!N410</f>
        <v>0</v>
      </c>
      <c r="O104" s="89">
        <f>+'Mensual VEF 2019'!O410</f>
        <v>3800</v>
      </c>
      <c r="P104" s="89">
        <f>+'Mensual VEF 2019'!P410</f>
        <v>0</v>
      </c>
      <c r="Q104" s="89">
        <f>+'Mensual VEF 2019'!Q410</f>
        <v>0</v>
      </c>
      <c r="R104" s="89">
        <f>+'Mensual VEF 2019'!R410</f>
        <v>3799.9</v>
      </c>
      <c r="S104" s="89">
        <f>+'Mensual VEF 2019'!S410</f>
        <v>0</v>
      </c>
      <c r="T104" s="89">
        <f>+'Mensual VEF 2019'!T410</f>
        <v>0</v>
      </c>
      <c r="U104" s="146">
        <f>R104/G104</f>
        <v>0.99997368421052635</v>
      </c>
    </row>
    <row r="105" spans="1:21" s="40" customFormat="1">
      <c r="A105" s="134"/>
      <c r="B105" s="301" t="s">
        <v>130</v>
      </c>
      <c r="C105" s="302"/>
      <c r="D105" s="302"/>
      <c r="E105" s="302"/>
      <c r="F105" s="303"/>
      <c r="G105" s="304">
        <v>7500</v>
      </c>
      <c r="H105" s="452"/>
      <c r="I105" s="139">
        <f>+'Mensual VEF 2019'!I101+'Mensual VEF 2019'!I255+'Mensual VEF 2019'!I411</f>
        <v>0</v>
      </c>
      <c r="J105" s="139">
        <f>+'Mensual VEF 2019'!J101+'Mensual VEF 2019'!J255+'Mensual VEF 2019'!J411</f>
        <v>0</v>
      </c>
      <c r="K105" s="139">
        <f>+'Mensual VEF 2019'!K101+'Mensual VEF 2019'!K255+'Mensual VEF 2019'!K411</f>
        <v>0</v>
      </c>
      <c r="L105" s="139">
        <f>+'Mensual VEF 2019'!L101+'Mensual VEF 2019'!L255+'Mensual VEF 2019'!L411</f>
        <v>0</v>
      </c>
      <c r="M105" s="139">
        <f>+'Mensual VEF 2019'!M101+'Mensual VEF 2019'!M255+'Mensual VEF 2019'!M411</f>
        <v>0</v>
      </c>
      <c r="N105" s="139">
        <f>+'Mensual VEF 2019'!N101+'Mensual VEF 2019'!N255+'Mensual VEF 2019'!N411</f>
        <v>0</v>
      </c>
      <c r="O105" s="139">
        <f>+'Mensual VEF 2019'!O411</f>
        <v>0</v>
      </c>
      <c r="P105" s="139">
        <f>+'Mensual VEF 2019'!P411</f>
        <v>0</v>
      </c>
      <c r="Q105" s="139">
        <f>+'Mensual VEF 2019'!Q411</f>
        <v>0</v>
      </c>
      <c r="R105" s="139">
        <f>+'Mensual VEF 2019'!R411</f>
        <v>0</v>
      </c>
      <c r="S105" s="139">
        <f>+'Mensual VEF 2019'!S411</f>
        <v>0</v>
      </c>
      <c r="T105" s="139">
        <f>+'Mensual VEF 2019'!T411</f>
        <v>0</v>
      </c>
      <c r="U105" s="180">
        <f>R105/G105</f>
        <v>0</v>
      </c>
    </row>
    <row r="106" spans="1:21" s="40" customFormat="1" ht="15" customHeight="1">
      <c r="A106" s="134"/>
      <c r="B106" s="301" t="s">
        <v>131</v>
      </c>
      <c r="C106" s="302"/>
      <c r="D106" s="302"/>
      <c r="E106" s="302"/>
      <c r="F106" s="303"/>
      <c r="G106" s="304">
        <v>36000</v>
      </c>
      <c r="H106" s="452"/>
      <c r="I106" s="139">
        <f>+'Mensual VEF 2019'!I102+'Mensual VEF 2019'!I256+'Mensual VEF 2019'!I412</f>
        <v>0</v>
      </c>
      <c r="J106" s="139">
        <f>+'Mensual VEF 2019'!J102+'Mensual VEF 2019'!J256+'Mensual VEF 2019'!J412</f>
        <v>0</v>
      </c>
      <c r="K106" s="139">
        <f>+'Mensual VEF 2019'!K102+'Mensual VEF 2019'!K256+'Mensual VEF 2019'!K412</f>
        <v>0</v>
      </c>
      <c r="L106" s="139">
        <f>+'Mensual VEF 2019'!L102+'Mensual VEF 2019'!L256+'Mensual VEF 2019'!L412</f>
        <v>0</v>
      </c>
      <c r="M106" s="139">
        <f>+'Mensual VEF 2019'!M102+'Mensual VEF 2019'!M256+'Mensual VEF 2019'!M412</f>
        <v>0</v>
      </c>
      <c r="N106" s="139">
        <f>+'Mensual VEF 2019'!N102+'Mensual VEF 2019'!N256+'Mensual VEF 2019'!N412</f>
        <v>0</v>
      </c>
      <c r="O106" s="139">
        <f>+'Mensual VEF 2019'!O412</f>
        <v>0</v>
      </c>
      <c r="P106" s="139">
        <f>+'Mensual VEF 2019'!P412</f>
        <v>0</v>
      </c>
      <c r="Q106" s="139">
        <f>+'Mensual VEF 2019'!Q412</f>
        <v>0</v>
      </c>
      <c r="R106" s="139">
        <f>+'Mensual VEF 2019'!R412</f>
        <v>0</v>
      </c>
      <c r="S106" s="139">
        <f>+'Mensual VEF 2019'!S412</f>
        <v>0</v>
      </c>
      <c r="T106" s="139">
        <f>+'Mensual VEF 2019'!T412</f>
        <v>0</v>
      </c>
      <c r="U106" s="180">
        <f>R106/G106</f>
        <v>0</v>
      </c>
    </row>
    <row r="107" spans="1:21">
      <c r="A107" s="23"/>
      <c r="B107" s="260" t="s">
        <v>87</v>
      </c>
      <c r="C107" s="261"/>
      <c r="D107" s="261"/>
      <c r="E107" s="261"/>
      <c r="F107" s="262"/>
      <c r="G107" s="263">
        <v>6250</v>
      </c>
      <c r="H107" s="264"/>
      <c r="I107" s="26">
        <f>+'Mensual VEF 2019'!I103+'Mensual VEF 2019'!I257+'Mensual VEF 2019'!I413</f>
        <v>0</v>
      </c>
      <c r="J107" s="26">
        <f>+'Mensual VEF 2019'!J103+'Mensual VEF 2019'!J257+'Mensual VEF 2019'!J413</f>
        <v>0</v>
      </c>
      <c r="K107" s="26">
        <f>+'Mensual VEF 2019'!K103+'Mensual VEF 2019'!K257+'Mensual VEF 2019'!K413</f>
        <v>0</v>
      </c>
      <c r="L107" s="26">
        <f>+'Mensual VEF 2019'!L103+'Mensual VEF 2019'!L257+'Mensual VEF 2019'!L413</f>
        <v>0</v>
      </c>
      <c r="M107" s="26">
        <f>+'Mensual VEF 2019'!M103+'Mensual VEF 2019'!M257+'Mensual VEF 2019'!M413</f>
        <v>0</v>
      </c>
      <c r="N107" s="26">
        <f>+'Mensual VEF 2019'!N103+'Mensual VEF 2019'!N257+'Mensual VEF 2019'!N413</f>
        <v>0</v>
      </c>
      <c r="O107" s="26">
        <f>+'Mensual VEF 2019'!O413</f>
        <v>0</v>
      </c>
      <c r="P107" s="26">
        <f>+'Mensual VEF 2019'!P413</f>
        <v>0</v>
      </c>
      <c r="Q107" s="26">
        <f>+'Mensual VEF 2019'!Q413</f>
        <v>0</v>
      </c>
      <c r="R107" s="26">
        <f>+'Mensual VEF 2019'!R413</f>
        <v>0</v>
      </c>
      <c r="S107" s="26">
        <f>+'Mensual VEF 2019'!S413</f>
        <v>0</v>
      </c>
      <c r="T107" s="26">
        <f>+'Mensual VEF 2019'!T413</f>
        <v>0</v>
      </c>
      <c r="U107" s="179">
        <f>R107/G107</f>
        <v>0</v>
      </c>
    </row>
    <row r="108" spans="1:21" ht="15.75" thickBot="1">
      <c r="A108" s="23"/>
      <c r="B108" s="265"/>
      <c r="C108" s="266"/>
      <c r="D108" s="266"/>
      <c r="E108" s="266"/>
      <c r="F108" s="267"/>
      <c r="G108" s="263"/>
      <c r="H108" s="264"/>
      <c r="I108" s="26"/>
      <c r="J108" s="26"/>
      <c r="K108" s="26"/>
      <c r="L108" s="26"/>
      <c r="M108" s="26"/>
      <c r="N108" s="26"/>
      <c r="O108" s="26"/>
      <c r="P108" s="26"/>
      <c r="Q108" s="26"/>
      <c r="R108" s="26"/>
      <c r="S108" s="26"/>
      <c r="T108" s="26"/>
      <c r="U108" s="27"/>
    </row>
    <row r="109" spans="1:21" ht="15.75" thickBot="1">
      <c r="A109" s="23"/>
      <c r="B109" s="270" t="s">
        <v>21</v>
      </c>
      <c r="C109" s="271"/>
      <c r="D109" s="271"/>
      <c r="E109" s="271"/>
      <c r="F109" s="272"/>
      <c r="G109" s="273">
        <f>SUM(G97:H108)</f>
        <v>830100</v>
      </c>
      <c r="H109" s="274"/>
      <c r="I109" s="29">
        <f>SUM(I97:I108)</f>
        <v>200300</v>
      </c>
      <c r="J109" s="29"/>
      <c r="K109" s="29"/>
      <c r="L109" s="29">
        <f>SUM(L97:L108)</f>
        <v>195730.65</v>
      </c>
      <c r="M109" s="29"/>
      <c r="N109" s="29"/>
      <c r="O109" s="29">
        <f>SUM(O97:O108)</f>
        <v>200300</v>
      </c>
      <c r="P109" s="29"/>
      <c r="Q109" s="29"/>
      <c r="R109" s="29">
        <f>SUM(R97:R108)</f>
        <v>195730.65</v>
      </c>
      <c r="S109" s="29"/>
      <c r="T109" s="30"/>
      <c r="U109" s="73">
        <f>R109/G109</f>
        <v>0.23579165160823998</v>
      </c>
    </row>
    <row r="110" spans="1:21" ht="15.75" thickBot="1">
      <c r="A110" s="23"/>
      <c r="B110" s="266"/>
      <c r="C110" s="266"/>
      <c r="D110" s="266"/>
      <c r="E110" s="266"/>
      <c r="F110" s="266"/>
      <c r="G110" s="287"/>
      <c r="H110" s="287"/>
      <c r="I110" s="62"/>
      <c r="J110" s="62"/>
      <c r="K110" s="62"/>
      <c r="L110" s="62"/>
      <c r="M110" s="62"/>
      <c r="N110" s="62"/>
      <c r="O110" s="62"/>
      <c r="P110" s="62"/>
      <c r="Q110" s="62"/>
      <c r="R110" s="62"/>
      <c r="S110" s="62"/>
      <c r="T110" s="62"/>
      <c r="U110" s="67"/>
    </row>
    <row r="111" spans="1:21" ht="15.75" thickBot="1">
      <c r="A111" s="23"/>
      <c r="B111" s="288" t="s">
        <v>30</v>
      </c>
      <c r="C111" s="289"/>
      <c r="D111" s="289"/>
      <c r="E111" s="289"/>
      <c r="F111" s="289"/>
      <c r="G111" s="289"/>
      <c r="H111" s="289"/>
      <c r="I111" s="289"/>
      <c r="J111" s="289"/>
      <c r="K111" s="289"/>
      <c r="L111" s="289"/>
      <c r="M111" s="289"/>
      <c r="N111" s="289"/>
      <c r="O111" s="289"/>
      <c r="P111" s="289"/>
      <c r="Q111" s="289"/>
      <c r="R111" s="289"/>
      <c r="S111" s="289"/>
      <c r="T111" s="289"/>
      <c r="U111" s="290"/>
    </row>
    <row r="112" spans="1:21" ht="15" customHeight="1">
      <c r="A112" s="23"/>
      <c r="B112" s="260" t="s">
        <v>88</v>
      </c>
      <c r="C112" s="261"/>
      <c r="D112" s="261"/>
      <c r="E112" s="261"/>
      <c r="F112" s="262"/>
      <c r="G112" s="291">
        <v>45000</v>
      </c>
      <c r="H112" s="292"/>
      <c r="I112" s="69">
        <f>+'Mensual VEF 2019'!I108+'Mensual VEF 2019'!I262+'Mensual VEF 2019'!I418</f>
        <v>0</v>
      </c>
      <c r="J112" s="69">
        <f>+'Mensual VEF 2019'!J108+'Mensual VEF 2019'!J262+'Mensual VEF 2019'!J418</f>
        <v>0</v>
      </c>
      <c r="K112" s="69">
        <f>+'Mensual VEF 2019'!K108+'Mensual VEF 2019'!K262+'Mensual VEF 2019'!K418</f>
        <v>0</v>
      </c>
      <c r="L112" s="69">
        <f>+'Mensual VEF 2019'!L108+'Mensual VEF 2019'!L262+'Mensual VEF 2019'!L418</f>
        <v>0</v>
      </c>
      <c r="M112" s="69">
        <f>+'Mensual VEF 2019'!M108+'Mensual VEF 2019'!M262+'Mensual VEF 2019'!M418</f>
        <v>0</v>
      </c>
      <c r="N112" s="69">
        <f>+'Mensual VEF 2019'!N108+'Mensual VEF 2019'!N262+'Mensual VEF 2019'!N418</f>
        <v>0</v>
      </c>
      <c r="O112" s="69">
        <f>+'Mensual VEF 2019'!O418</f>
        <v>0</v>
      </c>
      <c r="P112" s="69">
        <f>+'Mensual VEF 2019'!P418</f>
        <v>0</v>
      </c>
      <c r="Q112" s="69">
        <f>+'Mensual VEF 2019'!Q418</f>
        <v>0</v>
      </c>
      <c r="R112" s="69">
        <f>+'Mensual VEF 2019'!R418</f>
        <v>0</v>
      </c>
      <c r="S112" s="69">
        <f>+'Mensual VEF 2019'!S418</f>
        <v>0</v>
      </c>
      <c r="T112" s="64">
        <f>+'Mensual VEF 2019'!T418</f>
        <v>0</v>
      </c>
      <c r="U112" s="70">
        <f t="shared" ref="U112:U117" si="2">R112/G112</f>
        <v>0</v>
      </c>
    </row>
    <row r="113" spans="1:22">
      <c r="A113" s="23"/>
      <c r="B113" s="260" t="s">
        <v>89</v>
      </c>
      <c r="C113" s="261"/>
      <c r="D113" s="261"/>
      <c r="E113" s="261"/>
      <c r="F113" s="262"/>
      <c r="G113" s="263">
        <v>30000</v>
      </c>
      <c r="H113" s="264"/>
      <c r="I113" s="26">
        <f>+'Mensual VEF 2019'!I109+'Mensual VEF 2019'!I263+'Mensual VEF 2019'!I419</f>
        <v>0</v>
      </c>
      <c r="J113" s="26">
        <f>+'Mensual VEF 2019'!J109+'Mensual VEF 2019'!J263+'Mensual VEF 2019'!J419</f>
        <v>0</v>
      </c>
      <c r="K113" s="26">
        <f>+'Mensual VEF 2019'!K109+'Mensual VEF 2019'!K263+'Mensual VEF 2019'!K419</f>
        <v>0</v>
      </c>
      <c r="L113" s="26">
        <f>+'Mensual VEF 2019'!L109+'Mensual VEF 2019'!L263+'Mensual VEF 2019'!L419</f>
        <v>0</v>
      </c>
      <c r="M113" s="26">
        <f>+'Mensual VEF 2019'!M109+'Mensual VEF 2019'!M263+'Mensual VEF 2019'!M419</f>
        <v>0</v>
      </c>
      <c r="N113" s="26">
        <f>+'Mensual VEF 2019'!N109+'Mensual VEF 2019'!N263+'Mensual VEF 2019'!N419</f>
        <v>0</v>
      </c>
      <c r="O113" s="26">
        <f>+'Mensual VEF 2019'!O419</f>
        <v>0</v>
      </c>
      <c r="P113" s="26">
        <f>+'Mensual VEF 2019'!P419</f>
        <v>0</v>
      </c>
      <c r="Q113" s="26">
        <f>+'Mensual VEF 2019'!Q419</f>
        <v>0</v>
      </c>
      <c r="R113" s="26">
        <f>+'Mensual VEF 2019'!R419</f>
        <v>0</v>
      </c>
      <c r="S113" s="26">
        <f>+'Mensual VEF 2019'!S419</f>
        <v>0</v>
      </c>
      <c r="T113" s="65">
        <f>+'Mensual VEF 2019'!T419</f>
        <v>0</v>
      </c>
      <c r="U113" s="66">
        <f t="shared" si="2"/>
        <v>0</v>
      </c>
    </row>
    <row r="114" spans="1:22">
      <c r="A114" s="23"/>
      <c r="B114" s="260" t="s">
        <v>92</v>
      </c>
      <c r="C114" s="261"/>
      <c r="D114" s="261"/>
      <c r="E114" s="261"/>
      <c r="F114" s="262"/>
      <c r="G114" s="263">
        <v>36000</v>
      </c>
      <c r="H114" s="264"/>
      <c r="I114" s="26">
        <f>+'Mensual VEF 2019'!I110+'Mensual VEF 2019'!I264+'Mensual VEF 2019'!I420</f>
        <v>12000</v>
      </c>
      <c r="J114" s="26">
        <f>+'Mensual VEF 2019'!J110+'Mensual VEF 2019'!J264+'Mensual VEF 2019'!J420</f>
        <v>0</v>
      </c>
      <c r="K114" s="26">
        <f>+'Mensual VEF 2019'!K110+'Mensual VEF 2019'!K264+'Mensual VEF 2019'!K420</f>
        <v>0</v>
      </c>
      <c r="L114" s="26">
        <f>+'Mensual VEF 2019'!L110+'Mensual VEF 2019'!L264+'Mensual VEF 2019'!L420</f>
        <v>9477.81</v>
      </c>
      <c r="M114" s="26">
        <f>+'Mensual VEF 2019'!M110+'Mensual VEF 2019'!M264+'Mensual VEF 2019'!M420</f>
        <v>0</v>
      </c>
      <c r="N114" s="26">
        <f>+'Mensual VEF 2019'!N110+'Mensual VEF 2019'!N264+'Mensual VEF 2019'!N420</f>
        <v>0</v>
      </c>
      <c r="O114" s="26">
        <f>+'Mensual VEF 2019'!O420</f>
        <v>12000</v>
      </c>
      <c r="P114" s="26">
        <f>+'Mensual VEF 2019'!P420</f>
        <v>0</v>
      </c>
      <c r="Q114" s="26">
        <f>+'Mensual VEF 2019'!Q420</f>
        <v>0</v>
      </c>
      <c r="R114" s="26">
        <f>+'Mensual VEF 2019'!R420</f>
        <v>9477.81</v>
      </c>
      <c r="S114" s="26">
        <f>+'Mensual VEF 2019'!S420</f>
        <v>0</v>
      </c>
      <c r="T114" s="65">
        <f>+'Mensual VEF 2019'!T420</f>
        <v>0</v>
      </c>
      <c r="U114" s="66">
        <f t="shared" si="2"/>
        <v>0.26327249999999996</v>
      </c>
    </row>
    <row r="115" spans="1:22" ht="15" customHeight="1">
      <c r="A115" s="23"/>
      <c r="B115" s="260" t="s">
        <v>90</v>
      </c>
      <c r="C115" s="261"/>
      <c r="D115" s="261"/>
      <c r="E115" s="261"/>
      <c r="F115" s="262"/>
      <c r="G115" s="263">
        <v>32000</v>
      </c>
      <c r="H115" s="264"/>
      <c r="I115" s="26">
        <f>+'Mensual VEF 2019'!I111+'Mensual VEF 2019'!I265+'Mensual VEF 2019'!I421</f>
        <v>16000</v>
      </c>
      <c r="J115" s="26">
        <f>+'Mensual VEF 2019'!J111+'Mensual VEF 2019'!J265+'Mensual VEF 2019'!J421</f>
        <v>0</v>
      </c>
      <c r="K115" s="26">
        <f>+'Mensual VEF 2019'!K111+'Mensual VEF 2019'!K265+'Mensual VEF 2019'!K421</f>
        <v>0</v>
      </c>
      <c r="L115" s="26">
        <f>+'Mensual VEF 2019'!L111+'Mensual VEF 2019'!L265+'Mensual VEF 2019'!L421</f>
        <v>16538.18</v>
      </c>
      <c r="M115" s="26">
        <f>+'Mensual VEF 2019'!M111+'Mensual VEF 2019'!M265+'Mensual VEF 2019'!M421</f>
        <v>0</v>
      </c>
      <c r="N115" s="26">
        <f>+'Mensual VEF 2019'!N111+'Mensual VEF 2019'!N265+'Mensual VEF 2019'!N421</f>
        <v>0</v>
      </c>
      <c r="O115" s="26">
        <f>+'Mensual VEF 2019'!O421</f>
        <v>16000</v>
      </c>
      <c r="P115" s="26">
        <f>+'Mensual VEF 2019'!P421</f>
        <v>0</v>
      </c>
      <c r="Q115" s="26">
        <f>+'Mensual VEF 2019'!Q421</f>
        <v>0</v>
      </c>
      <c r="R115" s="26">
        <f>+'Mensual VEF 2019'!R421</f>
        <v>16538.18</v>
      </c>
      <c r="S115" s="26">
        <f>+'Mensual VEF 2019'!S421</f>
        <v>0</v>
      </c>
      <c r="T115" s="65">
        <f>+'Mensual VEF 2019'!T421</f>
        <v>0</v>
      </c>
      <c r="U115" s="66">
        <f t="shared" si="2"/>
        <v>0.51681812500000002</v>
      </c>
    </row>
    <row r="116" spans="1:22" ht="15" customHeight="1">
      <c r="A116" s="23"/>
      <c r="B116" s="260" t="s">
        <v>91</v>
      </c>
      <c r="C116" s="261"/>
      <c r="D116" s="261"/>
      <c r="E116" s="261"/>
      <c r="F116" s="262"/>
      <c r="G116" s="263">
        <v>22500</v>
      </c>
      <c r="H116" s="264"/>
      <c r="I116" s="26">
        <f>+'Mensual VEF 2019'!I112+'Mensual VEF 2019'!I266+'Mensual VEF 2019'!I422</f>
        <v>15000</v>
      </c>
      <c r="J116" s="26">
        <f>+'Mensual VEF 2019'!J112+'Mensual VEF 2019'!J266+'Mensual VEF 2019'!J422</f>
        <v>0</v>
      </c>
      <c r="K116" s="26">
        <f>+'Mensual VEF 2019'!K112+'Mensual VEF 2019'!K266+'Mensual VEF 2019'!K422</f>
        <v>0</v>
      </c>
      <c r="L116" s="26">
        <f>+'Mensual VEF 2019'!L112+'Mensual VEF 2019'!L266+'Mensual VEF 2019'!L422</f>
        <v>13679.67</v>
      </c>
      <c r="M116" s="26">
        <f>+'Mensual VEF 2019'!M112+'Mensual VEF 2019'!M266+'Mensual VEF 2019'!M422</f>
        <v>0</v>
      </c>
      <c r="N116" s="26">
        <f>+'Mensual VEF 2019'!N112+'Mensual VEF 2019'!N266+'Mensual VEF 2019'!N422</f>
        <v>0</v>
      </c>
      <c r="O116" s="26">
        <f>+'Mensual VEF 2019'!O422</f>
        <v>15000</v>
      </c>
      <c r="P116" s="26">
        <f>+'Mensual VEF 2019'!P422</f>
        <v>0</v>
      </c>
      <c r="Q116" s="26">
        <f>+'Mensual VEF 2019'!Q422</f>
        <v>0</v>
      </c>
      <c r="R116" s="26">
        <f>+'Mensual VEF 2019'!R422</f>
        <v>13679.67</v>
      </c>
      <c r="S116" s="26">
        <f>+'Mensual VEF 2019'!S422</f>
        <v>0</v>
      </c>
      <c r="T116" s="65">
        <f>+'Mensual VEF 2019'!T422</f>
        <v>0</v>
      </c>
      <c r="U116" s="66">
        <f t="shared" si="2"/>
        <v>0.60798533333333338</v>
      </c>
    </row>
    <row r="117" spans="1:22" ht="15" customHeight="1">
      <c r="A117" s="23"/>
      <c r="B117" s="260" t="s">
        <v>93</v>
      </c>
      <c r="C117" s="261"/>
      <c r="D117" s="261"/>
      <c r="E117" s="261"/>
      <c r="F117" s="262"/>
      <c r="G117" s="263">
        <v>4400</v>
      </c>
      <c r="H117" s="264"/>
      <c r="I117" s="26">
        <f>+'Mensual VEF 2019'!I113+'Mensual VEF 2019'!I267+'Mensual VEF 2019'!I423</f>
        <v>4400</v>
      </c>
      <c r="J117" s="26">
        <f>+'Mensual VEF 2019'!J113+'Mensual VEF 2019'!J267+'Mensual VEF 2019'!J423</f>
        <v>0</v>
      </c>
      <c r="K117" s="26">
        <f>+'Mensual VEF 2019'!K113+'Mensual VEF 2019'!K267+'Mensual VEF 2019'!K423</f>
        <v>0</v>
      </c>
      <c r="L117" s="26">
        <f>+'Mensual VEF 2019'!L113+'Mensual VEF 2019'!L267+'Mensual VEF 2019'!L423</f>
        <v>1707.91</v>
      </c>
      <c r="M117" s="26">
        <f>+'Mensual VEF 2019'!M113+'Mensual VEF 2019'!M267+'Mensual VEF 2019'!M423</f>
        <v>0</v>
      </c>
      <c r="N117" s="26">
        <f>+'Mensual VEF 2019'!N113+'Mensual VEF 2019'!N267+'Mensual VEF 2019'!N423</f>
        <v>0</v>
      </c>
      <c r="O117" s="26">
        <f>+'Mensual VEF 2019'!O423</f>
        <v>4400</v>
      </c>
      <c r="P117" s="26">
        <f>+'Mensual VEF 2019'!P423</f>
        <v>0</v>
      </c>
      <c r="Q117" s="26">
        <f>+'Mensual VEF 2019'!Q423</f>
        <v>0</v>
      </c>
      <c r="R117" s="26">
        <f>+'Mensual VEF 2019'!R423</f>
        <v>1707.91</v>
      </c>
      <c r="S117" s="26">
        <f>+'Mensual VEF 2019'!S423</f>
        <v>0</v>
      </c>
      <c r="T117" s="65">
        <f>+'Mensual VEF 2019'!T423</f>
        <v>0</v>
      </c>
      <c r="U117" s="66">
        <f t="shared" si="2"/>
        <v>0.38816136363636367</v>
      </c>
    </row>
    <row r="118" spans="1:22" ht="15.75" thickBot="1">
      <c r="A118" s="23"/>
      <c r="B118" s="265"/>
      <c r="C118" s="266"/>
      <c r="D118" s="266"/>
      <c r="E118" s="266"/>
      <c r="F118" s="267"/>
      <c r="G118" s="268"/>
      <c r="H118" s="269"/>
      <c r="I118" s="61"/>
      <c r="J118" s="61"/>
      <c r="K118" s="61"/>
      <c r="L118" s="61"/>
      <c r="M118" s="61"/>
      <c r="N118" s="61"/>
      <c r="O118" s="61"/>
      <c r="P118" s="61"/>
      <c r="Q118" s="61"/>
      <c r="R118" s="61"/>
      <c r="S118" s="61"/>
      <c r="T118" s="71"/>
      <c r="U118" s="72"/>
    </row>
    <row r="119" spans="1:22" ht="15.75" thickBot="1">
      <c r="A119" s="23"/>
      <c r="B119" s="270" t="s">
        <v>21</v>
      </c>
      <c r="C119" s="271"/>
      <c r="D119" s="271"/>
      <c r="E119" s="271"/>
      <c r="F119" s="272"/>
      <c r="G119" s="273">
        <f>SUM(G112:H118)</f>
        <v>169900</v>
      </c>
      <c r="H119" s="274"/>
      <c r="I119" s="29">
        <f>SUM(I112:I118)</f>
        <v>47400</v>
      </c>
      <c r="J119" s="29"/>
      <c r="K119" s="29"/>
      <c r="L119" s="29">
        <f>SUM(L112:L118)</f>
        <v>41403.57</v>
      </c>
      <c r="M119" s="29"/>
      <c r="N119" s="29"/>
      <c r="O119" s="29">
        <f>SUM(O112:O118)</f>
        <v>47400</v>
      </c>
      <c r="P119" s="29"/>
      <c r="Q119" s="29"/>
      <c r="R119" s="29">
        <f>SUM(R112:R118)</f>
        <v>41403.57</v>
      </c>
      <c r="S119" s="30"/>
      <c r="T119" s="68"/>
      <c r="U119" s="66">
        <f t="shared" ref="U119" si="3">R119/G119</f>
        <v>0.24369376103590348</v>
      </c>
    </row>
    <row r="120" spans="1:22" ht="15.75" thickBot="1">
      <c r="C120" s="32"/>
      <c r="I120" s="33"/>
      <c r="L120" s="33"/>
      <c r="N120" s="33"/>
      <c r="U120" s="33"/>
    </row>
    <row r="121" spans="1:22" ht="15.75" thickBot="1">
      <c r="B121" s="275" t="s">
        <v>31</v>
      </c>
      <c r="C121" s="276"/>
      <c r="D121" s="276"/>
      <c r="E121" s="276"/>
      <c r="F121" s="276"/>
      <c r="G121" s="276"/>
      <c r="H121" s="276"/>
      <c r="I121" s="276"/>
      <c r="J121" s="276"/>
      <c r="K121" s="276"/>
      <c r="L121" s="276"/>
      <c r="M121" s="276"/>
      <c r="N121" s="276"/>
      <c r="O121" s="276"/>
      <c r="P121" s="276"/>
      <c r="Q121" s="276"/>
      <c r="R121" s="276"/>
      <c r="S121" s="276"/>
      <c r="T121" s="276"/>
      <c r="U121" s="276"/>
      <c r="V121" s="34"/>
    </row>
    <row r="122" spans="1:22" ht="15" customHeight="1" thickBot="1">
      <c r="B122" s="277"/>
      <c r="C122" s="278"/>
      <c r="D122" s="280" t="s">
        <v>15</v>
      </c>
      <c r="E122" s="281"/>
      <c r="F122" s="281"/>
      <c r="G122" s="281"/>
      <c r="H122" s="281"/>
      <c r="I122" s="282"/>
      <c r="J122" s="280" t="s">
        <v>137</v>
      </c>
      <c r="K122" s="281"/>
      <c r="L122" s="281"/>
      <c r="M122" s="281"/>
      <c r="N122" s="281"/>
      <c r="O122" s="282"/>
      <c r="P122" s="280" t="s">
        <v>134</v>
      </c>
      <c r="Q122" s="281"/>
      <c r="R122" s="281"/>
      <c r="S122" s="281"/>
      <c r="T122" s="281"/>
      <c r="U122" s="282"/>
    </row>
    <row r="123" spans="1:22" ht="15.75" customHeight="1" thickBot="1">
      <c r="B123" s="229"/>
      <c r="C123" s="279"/>
      <c r="D123" s="283" t="s">
        <v>26</v>
      </c>
      <c r="E123" s="284"/>
      <c r="F123" s="285" t="s">
        <v>27</v>
      </c>
      <c r="G123" s="286"/>
      <c r="H123" s="281" t="s">
        <v>28</v>
      </c>
      <c r="I123" s="282"/>
      <c r="J123" s="285" t="s">
        <v>26</v>
      </c>
      <c r="K123" s="286"/>
      <c r="L123" s="285" t="s">
        <v>27</v>
      </c>
      <c r="M123" s="286"/>
      <c r="N123" s="281" t="s">
        <v>28</v>
      </c>
      <c r="O123" s="282"/>
      <c r="P123" s="285" t="s">
        <v>26</v>
      </c>
      <c r="Q123" s="286"/>
      <c r="R123" s="285" t="s">
        <v>27</v>
      </c>
      <c r="S123" s="286"/>
      <c r="T123" s="281" t="s">
        <v>28</v>
      </c>
      <c r="U123" s="282"/>
    </row>
    <row r="124" spans="1:22" ht="30" customHeight="1">
      <c r="A124" s="23"/>
      <c r="B124" s="243" t="s">
        <v>33</v>
      </c>
      <c r="C124" s="244"/>
      <c r="D124" s="245">
        <v>830100</v>
      </c>
      <c r="E124" s="246"/>
      <c r="F124" s="245">
        <v>0</v>
      </c>
      <c r="G124" s="246"/>
      <c r="H124" s="245">
        <v>0</v>
      </c>
      <c r="I124" s="246"/>
      <c r="J124" s="247">
        <v>195730.65</v>
      </c>
      <c r="K124" s="248"/>
      <c r="L124" s="249">
        <v>0</v>
      </c>
      <c r="M124" s="246"/>
      <c r="N124" s="249">
        <v>0</v>
      </c>
      <c r="O124" s="250"/>
      <c r="P124" s="247">
        <f>195730.65</f>
        <v>195730.65</v>
      </c>
      <c r="Q124" s="248"/>
      <c r="R124" s="249">
        <v>0</v>
      </c>
      <c r="S124" s="246"/>
      <c r="T124" s="249">
        <v>0</v>
      </c>
      <c r="U124" s="251"/>
    </row>
    <row r="125" spans="1:22" ht="30" customHeight="1" thickBot="1">
      <c r="A125" s="4"/>
      <c r="B125" s="252" t="s">
        <v>34</v>
      </c>
      <c r="C125" s="253"/>
      <c r="D125" s="254">
        <v>169900</v>
      </c>
      <c r="E125" s="255"/>
      <c r="F125" s="254">
        <v>0</v>
      </c>
      <c r="G125" s="255"/>
      <c r="H125" s="254">
        <v>0</v>
      </c>
      <c r="I125" s="255"/>
      <c r="J125" s="254">
        <v>41403.57</v>
      </c>
      <c r="K125" s="255"/>
      <c r="L125" s="256">
        <v>0</v>
      </c>
      <c r="M125" s="255"/>
      <c r="N125" s="256">
        <v>0</v>
      </c>
      <c r="O125" s="257"/>
      <c r="P125" s="258">
        <f>41403.57</f>
        <v>41403.57</v>
      </c>
      <c r="Q125" s="259"/>
      <c r="R125" s="256">
        <v>0</v>
      </c>
      <c r="S125" s="255"/>
      <c r="T125" s="256">
        <v>0</v>
      </c>
      <c r="U125" s="257"/>
    </row>
    <row r="126" spans="1:22" ht="15.75" thickBot="1">
      <c r="A126" s="23"/>
      <c r="B126" s="36" t="s">
        <v>21</v>
      </c>
      <c r="C126" s="37"/>
      <c r="D126" s="220">
        <f>SUM(D124:E125)</f>
        <v>1000000</v>
      </c>
      <c r="E126" s="221"/>
      <c r="F126" s="220">
        <f>SUM(F124:G125)</f>
        <v>0</v>
      </c>
      <c r="G126" s="221"/>
      <c r="H126" s="220">
        <f>SUM(H124:I125)</f>
        <v>0</v>
      </c>
      <c r="I126" s="221"/>
      <c r="J126" s="222">
        <f>SUM(J124:K125)</f>
        <v>237134.22</v>
      </c>
      <c r="K126" s="223"/>
      <c r="L126" s="224">
        <f>SUM(L124:M125)</f>
        <v>0</v>
      </c>
      <c r="M126" s="223"/>
      <c r="N126" s="221">
        <f>SUM(N124:O125)</f>
        <v>0</v>
      </c>
      <c r="O126" s="221"/>
      <c r="P126" s="222">
        <f>SUM(P124:Q125)</f>
        <v>237134.22</v>
      </c>
      <c r="Q126" s="225"/>
      <c r="R126" s="224">
        <f>SUM(R124:S125)</f>
        <v>0</v>
      </c>
      <c r="S126" s="223"/>
      <c r="T126" s="224">
        <f>SUM(T124:U125)</f>
        <v>0</v>
      </c>
      <c r="U126" s="226"/>
    </row>
    <row r="127" spans="1:22">
      <c r="A127" s="23"/>
      <c r="B127" s="54"/>
      <c r="C127" s="54"/>
      <c r="D127" s="54"/>
      <c r="E127" s="54"/>
      <c r="F127" s="57"/>
      <c r="G127" s="57"/>
      <c r="H127" s="52"/>
      <c r="I127" s="52"/>
      <c r="J127" s="57"/>
      <c r="K127" s="57"/>
      <c r="L127" s="57"/>
      <c r="M127" s="52"/>
      <c r="N127" s="57"/>
      <c r="O127" s="52"/>
      <c r="P127" s="52"/>
      <c r="Q127" s="57"/>
      <c r="R127" s="23"/>
      <c r="S127" s="23"/>
      <c r="T127" s="23"/>
      <c r="U127" s="23"/>
    </row>
    <row r="128" spans="1:22" ht="15.75" thickBot="1">
      <c r="A128" s="23"/>
      <c r="B128" s="54"/>
      <c r="C128" s="54"/>
      <c r="D128" s="54"/>
      <c r="E128" s="54"/>
      <c r="F128" s="57"/>
      <c r="G128" s="57"/>
      <c r="H128" s="57"/>
      <c r="I128" s="57"/>
      <c r="J128" s="57"/>
      <c r="K128" s="57"/>
      <c r="L128" s="57"/>
      <c r="M128" s="57"/>
      <c r="N128" s="57"/>
      <c r="O128" s="57"/>
      <c r="P128" s="57"/>
      <c r="Q128" s="57"/>
      <c r="R128" s="23"/>
      <c r="S128" s="23"/>
      <c r="T128" s="23"/>
      <c r="U128" s="23"/>
    </row>
    <row r="129" spans="2:21" ht="15.75" thickBot="1">
      <c r="B129" s="227" t="s">
        <v>35</v>
      </c>
      <c r="C129" s="228"/>
      <c r="D129" s="228"/>
      <c r="E129" s="229"/>
      <c r="F129" s="215"/>
      <c r="G129" s="215"/>
      <c r="H129" s="215"/>
      <c r="I129" s="215"/>
      <c r="J129" s="215"/>
      <c r="K129" s="215"/>
      <c r="L129" s="215"/>
      <c r="M129" s="215"/>
      <c r="N129" s="215"/>
      <c r="O129" s="215"/>
      <c r="P129" s="215"/>
      <c r="Q129" s="215"/>
      <c r="R129" s="215"/>
      <c r="S129" s="215"/>
      <c r="T129" s="215"/>
      <c r="U129" s="215"/>
    </row>
    <row r="130" spans="2:21">
      <c r="B130" s="453"/>
      <c r="C130" s="454"/>
      <c r="D130" s="454"/>
      <c r="E130" s="454"/>
      <c r="F130" s="454"/>
      <c r="G130" s="454"/>
      <c r="H130" s="454"/>
      <c r="I130" s="454"/>
      <c r="J130" s="454"/>
      <c r="K130" s="454"/>
      <c r="L130" s="454"/>
      <c r="M130" s="454"/>
      <c r="N130" s="454"/>
      <c r="O130" s="454"/>
      <c r="P130" s="454"/>
      <c r="Q130" s="454"/>
      <c r="R130" s="454"/>
      <c r="S130" s="454"/>
      <c r="T130" s="454"/>
      <c r="U130" s="455"/>
    </row>
    <row r="131" spans="2:21">
      <c r="B131" s="456"/>
      <c r="C131" s="457"/>
      <c r="D131" s="457"/>
      <c r="E131" s="457"/>
      <c r="F131" s="457"/>
      <c r="G131" s="457"/>
      <c r="H131" s="457"/>
      <c r="I131" s="457"/>
      <c r="J131" s="457"/>
      <c r="K131" s="457"/>
      <c r="L131" s="457"/>
      <c r="M131" s="457"/>
      <c r="N131" s="457"/>
      <c r="O131" s="457"/>
      <c r="P131" s="457"/>
      <c r="Q131" s="457"/>
      <c r="R131" s="457"/>
      <c r="S131" s="457"/>
      <c r="T131" s="457"/>
      <c r="U131" s="458"/>
    </row>
    <row r="132" spans="2:21">
      <c r="B132" s="456"/>
      <c r="C132" s="457"/>
      <c r="D132" s="457"/>
      <c r="E132" s="457"/>
      <c r="F132" s="457"/>
      <c r="G132" s="457"/>
      <c r="H132" s="457"/>
      <c r="I132" s="457"/>
      <c r="J132" s="457"/>
      <c r="K132" s="457"/>
      <c r="L132" s="457"/>
      <c r="M132" s="457"/>
      <c r="N132" s="457"/>
      <c r="O132" s="457"/>
      <c r="P132" s="457"/>
      <c r="Q132" s="457"/>
      <c r="R132" s="457"/>
      <c r="S132" s="457"/>
      <c r="T132" s="457"/>
      <c r="U132" s="458"/>
    </row>
    <row r="133" spans="2:21">
      <c r="B133" s="456"/>
      <c r="C133" s="457"/>
      <c r="D133" s="457"/>
      <c r="E133" s="457"/>
      <c r="F133" s="457"/>
      <c r="G133" s="457"/>
      <c r="H133" s="457"/>
      <c r="I133" s="457"/>
      <c r="J133" s="457"/>
      <c r="K133" s="457"/>
      <c r="L133" s="457"/>
      <c r="M133" s="457"/>
      <c r="N133" s="457"/>
      <c r="O133" s="457"/>
      <c r="P133" s="457"/>
      <c r="Q133" s="457"/>
      <c r="R133" s="457"/>
      <c r="S133" s="457"/>
      <c r="T133" s="457"/>
      <c r="U133" s="458"/>
    </row>
    <row r="134" spans="2:21">
      <c r="B134" s="456"/>
      <c r="C134" s="457"/>
      <c r="D134" s="457"/>
      <c r="E134" s="457"/>
      <c r="F134" s="457"/>
      <c r="G134" s="457"/>
      <c r="H134" s="457"/>
      <c r="I134" s="457"/>
      <c r="J134" s="457"/>
      <c r="K134" s="457"/>
      <c r="L134" s="457"/>
      <c r="M134" s="457"/>
      <c r="N134" s="457"/>
      <c r="O134" s="457"/>
      <c r="P134" s="457"/>
      <c r="Q134" s="457"/>
      <c r="R134" s="457"/>
      <c r="S134" s="457"/>
      <c r="T134" s="457"/>
      <c r="U134" s="458"/>
    </row>
    <row r="135" spans="2:21">
      <c r="B135" s="456"/>
      <c r="C135" s="457"/>
      <c r="D135" s="457"/>
      <c r="E135" s="457"/>
      <c r="F135" s="457"/>
      <c r="G135" s="457"/>
      <c r="H135" s="457"/>
      <c r="I135" s="457"/>
      <c r="J135" s="457"/>
      <c r="K135" s="457"/>
      <c r="L135" s="457"/>
      <c r="M135" s="457"/>
      <c r="N135" s="457"/>
      <c r="O135" s="457"/>
      <c r="P135" s="457"/>
      <c r="Q135" s="457"/>
      <c r="R135" s="457"/>
      <c r="S135" s="457"/>
      <c r="T135" s="457"/>
      <c r="U135" s="458"/>
    </row>
    <row r="136" spans="2:21" ht="15.75" thickBot="1">
      <c r="B136" s="459"/>
      <c r="C136" s="460"/>
      <c r="D136" s="460"/>
      <c r="E136" s="460"/>
      <c r="F136" s="460"/>
      <c r="G136" s="460"/>
      <c r="H136" s="460"/>
      <c r="I136" s="460"/>
      <c r="J136" s="460"/>
      <c r="K136" s="460"/>
      <c r="L136" s="460"/>
      <c r="M136" s="460"/>
      <c r="N136" s="460"/>
      <c r="O136" s="460"/>
      <c r="P136" s="460"/>
      <c r="Q136" s="460"/>
      <c r="R136" s="460"/>
      <c r="S136" s="460"/>
      <c r="T136" s="460"/>
      <c r="U136" s="461"/>
    </row>
    <row r="137" spans="2:21">
      <c r="B137" s="23"/>
    </row>
    <row r="138" spans="2:21">
      <c r="H138" s="40"/>
      <c r="I138" s="40"/>
      <c r="O138" s="40"/>
      <c r="Q138" s="40"/>
    </row>
    <row r="139" spans="2:21">
      <c r="B139" s="239" t="s">
        <v>38</v>
      </c>
      <c r="C139" s="239"/>
      <c r="D139" s="239"/>
      <c r="E139" s="239"/>
      <c r="F139" s="239"/>
      <c r="G139" s="239"/>
      <c r="I139" s="41"/>
      <c r="J139" s="213" t="s">
        <v>36</v>
      </c>
      <c r="K139" s="213"/>
      <c r="L139" s="213"/>
      <c r="M139" s="213"/>
      <c r="N139" s="213"/>
      <c r="O139" s="213"/>
      <c r="R139" s="213" t="s">
        <v>37</v>
      </c>
      <c r="S139" s="213"/>
      <c r="T139" s="213"/>
      <c r="U139" s="213"/>
    </row>
    <row r="140" spans="2:21">
      <c r="B140" s="239"/>
      <c r="C140" s="239"/>
      <c r="D140" s="239"/>
      <c r="E140" s="239"/>
      <c r="F140" s="239"/>
      <c r="G140" s="239"/>
      <c r="H140" s="42"/>
      <c r="I140" s="42"/>
      <c r="J140" s="240"/>
      <c r="K140" s="240"/>
      <c r="L140" s="240"/>
      <c r="M140" s="240"/>
      <c r="N140" s="240"/>
      <c r="O140" s="240"/>
      <c r="P140" s="42"/>
      <c r="Q140" s="42"/>
      <c r="R140" s="209" t="s">
        <v>0</v>
      </c>
      <c r="S140" s="209"/>
      <c r="T140" s="209"/>
      <c r="U140" s="209"/>
    </row>
    <row r="141" spans="2:21">
      <c r="B141" s="239"/>
      <c r="C141" s="239"/>
      <c r="D141" s="239"/>
      <c r="E141" s="239"/>
      <c r="F141" s="239"/>
      <c r="G141" s="239"/>
      <c r="H141" s="152"/>
      <c r="I141" s="152"/>
      <c r="J141" s="240"/>
      <c r="K141" s="240"/>
      <c r="L141" s="240"/>
      <c r="M141" s="240"/>
      <c r="N141" s="240"/>
      <c r="O141" s="240"/>
      <c r="P141" s="152"/>
      <c r="Q141" s="152"/>
      <c r="R141" s="209"/>
      <c r="S141" s="209"/>
      <c r="T141" s="209"/>
      <c r="U141" s="209"/>
    </row>
    <row r="142" spans="2:21">
      <c r="B142" s="239"/>
      <c r="C142" s="239"/>
      <c r="D142" s="239"/>
      <c r="E142" s="239"/>
      <c r="F142" s="239"/>
      <c r="G142" s="239"/>
      <c r="H142" s="152"/>
      <c r="I142" s="152"/>
      <c r="J142" s="240"/>
      <c r="K142" s="240"/>
      <c r="L142" s="240"/>
      <c r="M142" s="240"/>
      <c r="N142" s="240"/>
      <c r="O142" s="240"/>
      <c r="P142" s="152"/>
      <c r="Q142" s="152"/>
      <c r="R142" s="209"/>
      <c r="S142" s="209"/>
      <c r="T142" s="209"/>
      <c r="U142" s="209"/>
    </row>
    <row r="143" spans="2:21">
      <c r="B143" s="239"/>
      <c r="C143" s="239"/>
      <c r="D143" s="239"/>
      <c r="E143" s="239"/>
      <c r="F143" s="239"/>
      <c r="G143" s="239"/>
      <c r="H143" s="152"/>
      <c r="I143" s="152"/>
      <c r="J143" s="240"/>
      <c r="K143" s="240"/>
      <c r="L143" s="240"/>
      <c r="M143" s="240"/>
      <c r="N143" s="240"/>
      <c r="O143" s="240"/>
      <c r="P143" s="152"/>
      <c r="Q143" s="152"/>
      <c r="R143" s="209"/>
      <c r="S143" s="209"/>
      <c r="T143" s="209"/>
      <c r="U143" s="209"/>
    </row>
    <row r="144" spans="2:21" ht="15.75" thickBot="1">
      <c r="B144" s="242"/>
      <c r="C144" s="242"/>
      <c r="D144" s="242"/>
      <c r="E144" s="242"/>
      <c r="F144" s="242"/>
      <c r="G144" s="242"/>
      <c r="J144" s="241"/>
      <c r="K144" s="241"/>
      <c r="L144" s="241"/>
      <c r="M144" s="241"/>
      <c r="N144" s="241"/>
      <c r="O144" s="241"/>
      <c r="R144" s="215"/>
      <c r="S144" s="215"/>
      <c r="T144" s="215"/>
      <c r="U144" s="215"/>
    </row>
    <row r="145" spans="2:21">
      <c r="B145" s="209" t="s">
        <v>105</v>
      </c>
      <c r="C145" s="209"/>
      <c r="D145" s="209"/>
      <c r="E145" s="209"/>
      <c r="F145" s="209"/>
      <c r="G145" s="209"/>
      <c r="J145" s="210" t="s">
        <v>106</v>
      </c>
      <c r="K145" s="210"/>
      <c r="L145" s="210"/>
      <c r="M145" s="210"/>
      <c r="N145" s="210"/>
      <c r="O145" s="210"/>
      <c r="R145" s="211" t="s">
        <v>142</v>
      </c>
      <c r="S145" s="211"/>
      <c r="T145" s="211"/>
      <c r="U145" s="211"/>
    </row>
    <row r="146" spans="2:21">
      <c r="B146" s="210" t="s">
        <v>107</v>
      </c>
      <c r="C146" s="210"/>
      <c r="D146" s="210"/>
      <c r="E146" s="210"/>
      <c r="F146" s="210"/>
      <c r="G146" s="210"/>
      <c r="J146" s="212" t="s">
        <v>108</v>
      </c>
      <c r="K146" s="212"/>
      <c r="L146" s="212"/>
      <c r="M146" s="212"/>
      <c r="N146" s="212"/>
      <c r="O146" s="212"/>
      <c r="P146" s="109"/>
      <c r="Q146" s="109"/>
      <c r="R146" s="212" t="s">
        <v>109</v>
      </c>
      <c r="S146" s="212"/>
      <c r="T146" s="212"/>
      <c r="U146" s="212"/>
    </row>
    <row r="148" spans="2:21">
      <c r="J148" s="213" t="s">
        <v>50</v>
      </c>
      <c r="K148" s="213"/>
      <c r="L148" s="213"/>
      <c r="M148" s="213"/>
      <c r="N148" s="213"/>
      <c r="O148" s="213"/>
    </row>
    <row r="149" spans="2:21">
      <c r="B149" s="214" t="s">
        <v>153</v>
      </c>
      <c r="C149" s="214"/>
      <c r="D149" s="214"/>
      <c r="E149" s="214"/>
      <c r="F149" s="214"/>
      <c r="G149" s="214"/>
      <c r="J149" s="214" t="s">
        <v>48</v>
      </c>
      <c r="K149" s="214"/>
      <c r="L149" s="214"/>
      <c r="M149" s="214"/>
      <c r="N149" s="214"/>
      <c r="O149" s="214"/>
      <c r="R149" s="214" t="s">
        <v>51</v>
      </c>
      <c r="S149" s="214"/>
      <c r="T149" s="214"/>
      <c r="U149" s="214"/>
    </row>
    <row r="150" spans="2:21">
      <c r="B150" s="210"/>
      <c r="C150" s="210"/>
      <c r="D150" s="210"/>
      <c r="E150" s="210"/>
      <c r="F150" s="210"/>
      <c r="G150" s="210"/>
      <c r="J150" s="214"/>
      <c r="K150" s="214"/>
      <c r="L150" s="214"/>
      <c r="M150" s="214"/>
      <c r="N150" s="214"/>
      <c r="O150" s="214"/>
      <c r="R150" s="210"/>
      <c r="S150" s="210"/>
      <c r="T150" s="210"/>
      <c r="U150" s="210"/>
    </row>
    <row r="151" spans="2:21">
      <c r="B151" s="210"/>
      <c r="C151" s="210"/>
      <c r="D151" s="210"/>
      <c r="E151" s="210"/>
      <c r="F151" s="210"/>
      <c r="G151" s="210"/>
      <c r="J151" s="214"/>
      <c r="K151" s="214"/>
      <c r="L151" s="214"/>
      <c r="M151" s="214"/>
      <c r="N151" s="214"/>
      <c r="O151" s="214"/>
      <c r="R151" s="210"/>
      <c r="S151" s="210"/>
      <c r="T151" s="210"/>
      <c r="U151" s="210"/>
    </row>
    <row r="152" spans="2:21">
      <c r="B152" s="210"/>
      <c r="C152" s="210"/>
      <c r="D152" s="210"/>
      <c r="E152" s="210"/>
      <c r="F152" s="210"/>
      <c r="G152" s="210"/>
      <c r="J152" s="214"/>
      <c r="K152" s="214"/>
      <c r="L152" s="214"/>
      <c r="M152" s="214"/>
      <c r="N152" s="214"/>
      <c r="O152" s="214"/>
      <c r="R152" s="210"/>
      <c r="S152" s="210"/>
      <c r="T152" s="210"/>
      <c r="U152" s="210"/>
    </row>
    <row r="153" spans="2:21" ht="15.75" thickBot="1">
      <c r="B153" s="215"/>
      <c r="C153" s="215"/>
      <c r="D153" s="215"/>
      <c r="E153" s="215"/>
      <c r="F153" s="215"/>
      <c r="G153" s="215"/>
      <c r="H153" s="51"/>
      <c r="I153" s="51"/>
      <c r="J153" s="216"/>
      <c r="K153" s="216"/>
      <c r="L153" s="216"/>
      <c r="M153" s="216"/>
      <c r="N153" s="216"/>
      <c r="O153" s="216"/>
      <c r="P153" s="51"/>
      <c r="Q153" s="51"/>
      <c r="R153" s="215"/>
      <c r="S153" s="215"/>
      <c r="T153" s="215"/>
      <c r="U153" s="215"/>
    </row>
    <row r="154" spans="2:21">
      <c r="B154" s="217" t="s">
        <v>110</v>
      </c>
      <c r="C154" s="217"/>
      <c r="D154" s="217"/>
      <c r="E154" s="217"/>
      <c r="F154" s="217"/>
      <c r="G154" s="217"/>
      <c r="H154" s="110"/>
      <c r="I154" s="110"/>
      <c r="J154" s="217" t="s">
        <v>111</v>
      </c>
      <c r="K154" s="217"/>
      <c r="L154" s="217"/>
      <c r="M154" s="217"/>
      <c r="N154" s="217"/>
      <c r="O154" s="217"/>
      <c r="P154" s="51"/>
      <c r="Q154" s="51"/>
      <c r="R154" s="217" t="s">
        <v>112</v>
      </c>
      <c r="S154" s="217"/>
      <c r="T154" s="217"/>
      <c r="U154" s="217"/>
    </row>
    <row r="155" spans="2:21" ht="32.25" customHeight="1">
      <c r="B155" s="219" t="s">
        <v>152</v>
      </c>
      <c r="C155" s="219"/>
      <c r="D155" s="219"/>
      <c r="E155" s="219"/>
      <c r="F155" s="219"/>
      <c r="G155" s="219"/>
      <c r="J155" s="218" t="s">
        <v>113</v>
      </c>
      <c r="K155" s="218"/>
      <c r="L155" s="218"/>
      <c r="M155" s="218"/>
      <c r="N155" s="218"/>
      <c r="O155" s="218"/>
      <c r="R155" s="218" t="s">
        <v>114</v>
      </c>
      <c r="S155" s="218"/>
      <c r="T155" s="218"/>
      <c r="U155" s="218"/>
    </row>
    <row r="156" spans="2:21" ht="32.25" customHeight="1">
      <c r="B156" s="189"/>
      <c r="C156" s="189"/>
      <c r="D156" s="189"/>
      <c r="E156" s="189"/>
      <c r="F156" s="189"/>
      <c r="G156" s="189"/>
      <c r="J156" s="188"/>
      <c r="K156" s="188"/>
      <c r="L156" s="188"/>
      <c r="M156" s="188"/>
      <c r="N156" s="188"/>
      <c r="O156" s="188"/>
      <c r="R156" s="188"/>
      <c r="S156" s="188"/>
      <c r="T156" s="188"/>
      <c r="U156" s="188"/>
    </row>
    <row r="157" spans="2:21" ht="23.25">
      <c r="B157" s="462" t="s">
        <v>103</v>
      </c>
      <c r="C157" s="462"/>
      <c r="D157" s="462"/>
      <c r="E157" s="462"/>
      <c r="F157" s="462"/>
      <c r="G157" s="462"/>
      <c r="H157" s="462"/>
      <c r="I157" s="462"/>
      <c r="J157" s="462"/>
      <c r="K157" s="462"/>
      <c r="L157" s="462"/>
      <c r="M157" s="462"/>
      <c r="N157" s="462"/>
      <c r="O157" s="462"/>
      <c r="P157" s="462"/>
      <c r="Q157" s="462"/>
      <c r="R157" s="462"/>
      <c r="S157" s="462"/>
      <c r="T157" s="462"/>
      <c r="U157" s="462"/>
    </row>
    <row r="159" spans="2:21" ht="15" customHeight="1"/>
    <row r="160" spans="2:21" ht="15" customHeight="1"/>
    <row r="161" spans="1:21" ht="15" customHeight="1">
      <c r="F161" s="1"/>
      <c r="G161" s="1"/>
      <c r="H161" s="1"/>
      <c r="I161" s="1"/>
      <c r="J161" s="1"/>
      <c r="K161" s="1"/>
      <c r="L161" s="1"/>
      <c r="M161" s="1"/>
      <c r="N161" s="1"/>
      <c r="O161" s="1"/>
    </row>
    <row r="162" spans="1:21" ht="15" customHeight="1">
      <c r="B162" s="422" t="s">
        <v>133</v>
      </c>
      <c r="C162" s="422"/>
      <c r="D162" s="422"/>
      <c r="E162" s="422"/>
      <c r="F162" s="422"/>
      <c r="G162" s="422"/>
      <c r="H162" s="422"/>
      <c r="I162" s="422"/>
      <c r="J162" s="422"/>
      <c r="K162" s="422"/>
      <c r="L162" s="422"/>
      <c r="M162" s="422"/>
      <c r="N162" s="422"/>
      <c r="O162" s="422"/>
      <c r="P162" s="422"/>
      <c r="Q162" s="422"/>
      <c r="R162" s="422"/>
      <c r="S162" s="422"/>
      <c r="T162" s="422"/>
      <c r="U162" s="422"/>
    </row>
    <row r="163" spans="1:21" ht="15" customHeight="1">
      <c r="F163" t="s">
        <v>0</v>
      </c>
    </row>
    <row r="164" spans="1:21" ht="15" customHeight="1">
      <c r="B164" s="2"/>
      <c r="C164" s="2"/>
      <c r="D164" s="2"/>
      <c r="E164" s="2"/>
      <c r="F164" s="2"/>
      <c r="G164" s="2"/>
      <c r="H164" s="2"/>
      <c r="I164" s="2"/>
      <c r="J164" s="2"/>
      <c r="K164" s="2"/>
      <c r="L164" s="2"/>
      <c r="M164" s="2"/>
      <c r="N164" s="2"/>
      <c r="O164" s="2"/>
      <c r="P164" s="2"/>
      <c r="Q164" s="2"/>
      <c r="R164" s="2"/>
      <c r="S164" s="2"/>
      <c r="T164" s="2"/>
      <c r="U164" s="2"/>
    </row>
    <row r="165" spans="1:21" ht="15" customHeight="1" thickBot="1">
      <c r="B165" s="3"/>
      <c r="C165" s="3"/>
      <c r="D165" s="3"/>
      <c r="E165" s="3"/>
      <c r="F165" s="3"/>
      <c r="G165" s="3"/>
      <c r="H165" s="3"/>
      <c r="I165" s="3"/>
      <c r="J165" s="3"/>
      <c r="K165" s="3"/>
      <c r="L165" s="3"/>
      <c r="M165" s="3"/>
      <c r="N165" s="3"/>
      <c r="O165" s="3"/>
      <c r="P165" s="3"/>
      <c r="Q165" s="3"/>
      <c r="R165" s="3"/>
      <c r="S165" s="3"/>
      <c r="T165" s="3"/>
      <c r="U165" s="3"/>
    </row>
    <row r="166" spans="1:21" ht="15" customHeight="1">
      <c r="B166" s="383" t="s">
        <v>1</v>
      </c>
      <c r="C166" s="384"/>
      <c r="D166" s="384"/>
      <c r="E166" s="384"/>
      <c r="F166" s="385"/>
      <c r="G166" s="423" t="s">
        <v>154</v>
      </c>
      <c r="H166" s="424"/>
      <c r="I166" s="424"/>
      <c r="J166" s="424"/>
      <c r="K166" s="424"/>
      <c r="L166" s="424"/>
      <c r="M166" s="424"/>
      <c r="N166" s="424"/>
      <c r="O166" s="424"/>
      <c r="P166" s="424"/>
      <c r="Q166" s="424"/>
      <c r="R166" s="424"/>
      <c r="S166" s="424"/>
      <c r="T166" s="424"/>
      <c r="U166" s="425"/>
    </row>
    <row r="167" spans="1:21" ht="15" customHeight="1">
      <c r="A167" s="4"/>
      <c r="B167" s="426" t="s">
        <v>2</v>
      </c>
      <c r="C167" s="427"/>
      <c r="D167" s="427"/>
      <c r="E167" s="427"/>
      <c r="F167" s="428"/>
      <c r="G167" s="429" t="s">
        <v>151</v>
      </c>
      <c r="H167" s="430"/>
      <c r="I167" s="430"/>
      <c r="J167" s="430"/>
      <c r="K167" s="430"/>
      <c r="L167" s="430"/>
      <c r="M167" s="430"/>
      <c r="N167" s="430"/>
      <c r="O167" s="430"/>
      <c r="P167" s="430"/>
      <c r="Q167" s="430"/>
      <c r="R167" s="430"/>
      <c r="S167" s="430"/>
      <c r="T167" s="430"/>
      <c r="U167" s="431"/>
    </row>
    <row r="168" spans="1:21">
      <c r="A168" s="4"/>
      <c r="B168" s="383" t="s">
        <v>3</v>
      </c>
      <c r="C168" s="384"/>
      <c r="D168" s="384"/>
      <c r="E168" s="384"/>
      <c r="F168" s="385"/>
      <c r="G168" s="432" t="s">
        <v>54</v>
      </c>
      <c r="H168" s="433"/>
      <c r="I168" s="433"/>
      <c r="J168" s="433"/>
      <c r="K168" s="433"/>
      <c r="L168" s="433"/>
      <c r="M168" s="433"/>
      <c r="N168" s="433"/>
      <c r="O168" s="433"/>
      <c r="P168" s="433"/>
      <c r="Q168" s="433"/>
      <c r="R168" s="433"/>
      <c r="S168" s="433"/>
      <c r="T168" s="433"/>
      <c r="U168" s="434"/>
    </row>
    <row r="169" spans="1:21" ht="15" customHeight="1">
      <c r="A169" s="4"/>
      <c r="B169" s="383" t="s">
        <v>4</v>
      </c>
      <c r="C169" s="384"/>
      <c r="D169" s="384"/>
      <c r="E169" s="384"/>
      <c r="F169" s="385"/>
      <c r="G169" s="432" t="s">
        <v>55</v>
      </c>
      <c r="H169" s="433"/>
      <c r="I169" s="433"/>
      <c r="J169" s="433"/>
      <c r="K169" s="433"/>
      <c r="L169" s="433"/>
      <c r="M169" s="433"/>
      <c r="N169" s="433"/>
      <c r="O169" s="433"/>
      <c r="P169" s="433"/>
      <c r="Q169" s="433"/>
      <c r="R169" s="433"/>
      <c r="S169" s="433"/>
      <c r="T169" s="433"/>
      <c r="U169" s="434"/>
    </row>
    <row r="170" spans="1:21" ht="15" customHeight="1">
      <c r="A170" s="4"/>
      <c r="B170" s="383" t="s">
        <v>5</v>
      </c>
      <c r="C170" s="384"/>
      <c r="D170" s="384"/>
      <c r="E170" s="384"/>
      <c r="F170" s="385"/>
      <c r="G170" s="435" t="s">
        <v>6</v>
      </c>
      <c r="H170" s="436"/>
      <c r="I170" s="437">
        <v>1000000</v>
      </c>
      <c r="J170" s="438"/>
      <c r="K170" s="438"/>
      <c r="L170" s="439"/>
      <c r="M170" s="5" t="s">
        <v>7</v>
      </c>
      <c r="N170" s="437">
        <v>0</v>
      </c>
      <c r="O170" s="438"/>
      <c r="P170" s="438"/>
      <c r="Q170" s="439"/>
      <c r="R170" s="440" t="s">
        <v>8</v>
      </c>
      <c r="S170" s="441"/>
      <c r="T170" s="437">
        <v>0</v>
      </c>
      <c r="U170" s="442"/>
    </row>
    <row r="171" spans="1:21">
      <c r="A171" s="4"/>
      <c r="B171" s="383" t="s">
        <v>9</v>
      </c>
      <c r="C171" s="384"/>
      <c r="D171" s="384"/>
      <c r="E171" s="384"/>
      <c r="F171" s="385"/>
      <c r="G171" s="443" t="s">
        <v>6</v>
      </c>
      <c r="H171" s="444"/>
      <c r="I171" s="437">
        <v>500000</v>
      </c>
      <c r="J171" s="438"/>
      <c r="K171" s="438"/>
      <c r="L171" s="439"/>
      <c r="M171" s="5" t="s">
        <v>7</v>
      </c>
      <c r="N171" s="445">
        <v>0</v>
      </c>
      <c r="O171" s="446"/>
      <c r="P171" s="446"/>
      <c r="Q171" s="447"/>
      <c r="R171" s="448"/>
      <c r="S171" s="449"/>
      <c r="T171" s="449"/>
      <c r="U171" s="450"/>
    </row>
    <row r="172" spans="1:21" ht="15.75" thickBot="1">
      <c r="A172" s="4"/>
      <c r="B172" s="383" t="s">
        <v>10</v>
      </c>
      <c r="C172" s="384"/>
      <c r="D172" s="384"/>
      <c r="E172" s="384"/>
      <c r="F172" s="385"/>
      <c r="G172" s="386" t="s">
        <v>139</v>
      </c>
      <c r="H172" s="387"/>
      <c r="I172" s="387"/>
      <c r="J172" s="387"/>
      <c r="K172" s="387"/>
      <c r="L172" s="387"/>
      <c r="M172" s="387"/>
      <c r="N172" s="387"/>
      <c r="O172" s="387"/>
      <c r="P172" s="387"/>
      <c r="Q172" s="387"/>
      <c r="R172" s="387"/>
      <c r="S172" s="387"/>
      <c r="T172" s="387"/>
      <c r="U172" s="388"/>
    </row>
    <row r="173" spans="1:21" ht="15.75" customHeight="1" thickBot="1">
      <c r="A173" s="4"/>
      <c r="B173" s="389" t="s">
        <v>11</v>
      </c>
      <c r="C173" s="390"/>
      <c r="D173" s="390"/>
      <c r="E173" s="390"/>
      <c r="F173" s="391"/>
      <c r="G173" s="392" t="s">
        <v>144</v>
      </c>
      <c r="H173" s="393"/>
      <c r="I173" s="393"/>
      <c r="J173" s="393"/>
      <c r="K173" s="393"/>
      <c r="L173" s="393"/>
      <c r="M173" s="393"/>
      <c r="N173" s="393"/>
      <c r="O173" s="393"/>
      <c r="P173" s="393"/>
      <c r="Q173" s="393"/>
      <c r="R173" s="393"/>
      <c r="S173" s="393"/>
      <c r="T173" s="393"/>
      <c r="U173" s="394"/>
    </row>
    <row r="174" spans="1:21" ht="15.75" thickBot="1">
      <c r="B174" s="395"/>
      <c r="C174" s="395"/>
      <c r="D174" s="395"/>
      <c r="E174" s="395"/>
      <c r="F174" s="395"/>
      <c r="G174" s="395"/>
      <c r="H174" s="395"/>
      <c r="I174" s="395"/>
      <c r="J174" s="395"/>
      <c r="K174" s="395"/>
      <c r="L174" s="395"/>
      <c r="M174" s="395"/>
      <c r="N174" s="395"/>
      <c r="O174" s="395"/>
      <c r="P174" s="395"/>
      <c r="Q174" s="395"/>
      <c r="R174" s="395"/>
      <c r="S174" s="395"/>
      <c r="T174" s="395"/>
      <c r="U174" s="395"/>
    </row>
    <row r="175" spans="1:21" ht="16.5" thickBot="1">
      <c r="A175" s="4"/>
      <c r="B175" s="324" t="s">
        <v>12</v>
      </c>
      <c r="C175" s="325"/>
      <c r="D175" s="326"/>
      <c r="E175" s="325" t="s">
        <v>13</v>
      </c>
      <c r="F175" s="326"/>
      <c r="G175" s="330" t="s">
        <v>14</v>
      </c>
      <c r="H175" s="331"/>
      <c r="I175" s="331"/>
      <c r="J175" s="331"/>
      <c r="K175" s="331"/>
      <c r="L175" s="331"/>
      <c r="M175" s="331"/>
      <c r="N175" s="331"/>
      <c r="O175" s="331"/>
      <c r="P175" s="331"/>
      <c r="Q175" s="331"/>
      <c r="R175" s="331"/>
      <c r="S175" s="331"/>
      <c r="T175" s="331"/>
      <c r="U175" s="332"/>
    </row>
    <row r="176" spans="1:21" ht="15.75" customHeight="1" thickBot="1">
      <c r="A176" s="4"/>
      <c r="B176" s="327"/>
      <c r="C176" s="328"/>
      <c r="D176" s="329"/>
      <c r="E176" s="328"/>
      <c r="F176" s="329"/>
      <c r="G176" s="333" t="s">
        <v>15</v>
      </c>
      <c r="H176" s="334"/>
      <c r="I176" s="280" t="s">
        <v>135</v>
      </c>
      <c r="J176" s="281"/>
      <c r="K176" s="281"/>
      <c r="L176" s="281"/>
      <c r="M176" s="281"/>
      <c r="N176" s="282"/>
      <c r="O176" s="401" t="s">
        <v>134</v>
      </c>
      <c r="P176" s="402"/>
      <c r="Q176" s="402"/>
      <c r="R176" s="402"/>
      <c r="S176" s="402"/>
      <c r="T176" s="402"/>
      <c r="U176" s="403"/>
    </row>
    <row r="177" spans="1:21">
      <c r="A177" s="4"/>
      <c r="B177" s="327"/>
      <c r="C177" s="328"/>
      <c r="D177" s="329"/>
      <c r="E177" s="328"/>
      <c r="F177" s="329"/>
      <c r="G177" s="335"/>
      <c r="H177" s="336"/>
      <c r="I177" s="333" t="s">
        <v>18</v>
      </c>
      <c r="J177" s="404"/>
      <c r="K177" s="404"/>
      <c r="L177" s="333" t="s">
        <v>19</v>
      </c>
      <c r="M177" s="404"/>
      <c r="N177" s="334"/>
      <c r="O177" s="406" t="s">
        <v>18</v>
      </c>
      <c r="P177" s="407"/>
      <c r="Q177" s="407"/>
      <c r="R177" s="333" t="s">
        <v>19</v>
      </c>
      <c r="S177" s="404"/>
      <c r="T177" s="404"/>
      <c r="U177" s="344" t="s">
        <v>20</v>
      </c>
    </row>
    <row r="178" spans="1:21" ht="15.75" thickBot="1">
      <c r="A178" s="4"/>
      <c r="B178" s="396"/>
      <c r="C178" s="397"/>
      <c r="D178" s="398"/>
      <c r="E178" s="397"/>
      <c r="F178" s="398"/>
      <c r="G178" s="399"/>
      <c r="H178" s="400"/>
      <c r="I178" s="399"/>
      <c r="J178" s="405"/>
      <c r="K178" s="405"/>
      <c r="L178" s="399"/>
      <c r="M178" s="405"/>
      <c r="N178" s="400"/>
      <c r="O178" s="399"/>
      <c r="P178" s="405"/>
      <c r="Q178" s="405"/>
      <c r="R178" s="399"/>
      <c r="S178" s="405"/>
      <c r="T178" s="405"/>
      <c r="U178" s="345"/>
    </row>
    <row r="179" spans="1:21">
      <c r="A179" s="4"/>
      <c r="B179" s="408" t="s">
        <v>62</v>
      </c>
      <c r="C179" s="409"/>
      <c r="D179" s="410"/>
      <c r="E179" s="411"/>
      <c r="F179" s="412"/>
      <c r="G179" s="413"/>
      <c r="H179" s="414"/>
      <c r="I179" s="415"/>
      <c r="J179" s="416"/>
      <c r="K179" s="414"/>
      <c r="L179" s="417"/>
      <c r="M179" s="416"/>
      <c r="N179" s="418"/>
      <c r="O179" s="419"/>
      <c r="P179" s="420"/>
      <c r="Q179" s="420"/>
      <c r="R179" s="420"/>
      <c r="S179" s="420"/>
      <c r="T179" s="420"/>
      <c r="U179" s="59"/>
    </row>
    <row r="180" spans="1:21">
      <c r="A180" s="4"/>
      <c r="B180" s="346" t="s">
        <v>57</v>
      </c>
      <c r="C180" s="359"/>
      <c r="D180" s="360"/>
      <c r="E180" s="361"/>
      <c r="F180" s="362"/>
      <c r="G180" s="363"/>
      <c r="H180" s="364"/>
      <c r="I180" s="381"/>
      <c r="J180" s="382"/>
      <c r="K180" s="382"/>
      <c r="L180" s="382"/>
      <c r="M180" s="382"/>
      <c r="N180" s="362"/>
      <c r="O180" s="381"/>
      <c r="P180" s="382"/>
      <c r="Q180" s="382"/>
      <c r="R180" s="382"/>
      <c r="S180" s="382"/>
      <c r="T180" s="382"/>
      <c r="U180" s="97"/>
    </row>
    <row r="181" spans="1:21">
      <c r="A181" s="4"/>
      <c r="B181" s="307" t="s">
        <v>58</v>
      </c>
      <c r="C181" s="308"/>
      <c r="D181" s="309"/>
      <c r="E181" s="310" t="s">
        <v>61</v>
      </c>
      <c r="F181" s="311"/>
      <c r="G181" s="351">
        <v>3</v>
      </c>
      <c r="H181" s="353"/>
      <c r="I181" s="314">
        <f>+'Mensual VEF 2019'!I490+'Mensual VEF 2019'!I645+'Mensual VEF 2019'!I799</f>
        <v>0</v>
      </c>
      <c r="J181" s="315"/>
      <c r="K181" s="316"/>
      <c r="L181" s="314">
        <f>+'Mensual VEF 2019'!L490+'Mensual VEF 2019'!L645+'Mensual VEF 2019'!L799</f>
        <v>0</v>
      </c>
      <c r="M181" s="315"/>
      <c r="N181" s="316"/>
      <c r="O181" s="317">
        <f>+'Mensual VEF 2019'!O799</f>
        <v>3</v>
      </c>
      <c r="P181" s="315"/>
      <c r="Q181" s="316"/>
      <c r="R181" s="317">
        <f>+'Mensual VEF 2019'!R799</f>
        <v>3</v>
      </c>
      <c r="S181" s="315"/>
      <c r="T181" s="316"/>
      <c r="U181" s="60">
        <f>R181/G181</f>
        <v>1</v>
      </c>
    </row>
    <row r="182" spans="1:21">
      <c r="A182" s="4"/>
      <c r="B182" s="307" t="s">
        <v>59</v>
      </c>
      <c r="C182" s="308"/>
      <c r="D182" s="309"/>
      <c r="E182" s="310" t="s">
        <v>61</v>
      </c>
      <c r="F182" s="311"/>
      <c r="G182" s="351">
        <v>30</v>
      </c>
      <c r="H182" s="353"/>
      <c r="I182" s="314">
        <f>+'Mensual VEF 2019'!I491+'Mensual VEF 2019'!I646+'Mensual VEF 2019'!I800</f>
        <v>0</v>
      </c>
      <c r="J182" s="315"/>
      <c r="K182" s="316"/>
      <c r="L182" s="314">
        <f>+'Mensual VEF 2019'!L491+'Mensual VEF 2019'!L646+'Mensual VEF 2019'!L800</f>
        <v>0</v>
      </c>
      <c r="M182" s="315"/>
      <c r="N182" s="316"/>
      <c r="O182" s="317">
        <f>+'Mensual VEF 2019'!O800</f>
        <v>30</v>
      </c>
      <c r="P182" s="315"/>
      <c r="Q182" s="316"/>
      <c r="R182" s="317">
        <f>+'Mensual VEF 2019'!R800</f>
        <v>30</v>
      </c>
      <c r="S182" s="315"/>
      <c r="T182" s="316"/>
      <c r="U182" s="60">
        <f t="shared" ref="U182:U243" si="4">R182/G182</f>
        <v>1</v>
      </c>
    </row>
    <row r="183" spans="1:21">
      <c r="A183" s="4"/>
      <c r="B183" s="307" t="s">
        <v>60</v>
      </c>
      <c r="C183" s="308"/>
      <c r="D183" s="309"/>
      <c r="E183" s="310" t="s">
        <v>61</v>
      </c>
      <c r="F183" s="311"/>
      <c r="G183" s="351">
        <v>1028</v>
      </c>
      <c r="H183" s="316"/>
      <c r="I183" s="314">
        <f>+'Mensual VEF 2019'!I492+'Mensual VEF 2019'!I647+'Mensual VEF 2019'!I801</f>
        <v>248</v>
      </c>
      <c r="J183" s="315"/>
      <c r="K183" s="316"/>
      <c r="L183" s="314">
        <f>+'Mensual VEF 2019'!L492+'Mensual VEF 2019'!L647+'Mensual VEF 2019'!L801</f>
        <v>270</v>
      </c>
      <c r="M183" s="315"/>
      <c r="N183" s="316"/>
      <c r="O183" s="317">
        <f>+'Mensual VEF 2019'!O801</f>
        <v>634</v>
      </c>
      <c r="P183" s="315"/>
      <c r="Q183" s="316"/>
      <c r="R183" s="317">
        <f>+'Mensual VEF 2019'!R801</f>
        <v>656</v>
      </c>
      <c r="S183" s="315"/>
      <c r="T183" s="316"/>
      <c r="U183" s="60">
        <f t="shared" si="4"/>
        <v>0.63813229571984431</v>
      </c>
    </row>
    <row r="184" spans="1:21">
      <c r="A184" s="4"/>
      <c r="B184" s="346" t="s">
        <v>63</v>
      </c>
      <c r="C184" s="359"/>
      <c r="D184" s="360"/>
      <c r="E184" s="361"/>
      <c r="F184" s="362"/>
      <c r="G184" s="363"/>
      <c r="H184" s="364"/>
      <c r="I184" s="381"/>
      <c r="J184" s="382"/>
      <c r="K184" s="382"/>
      <c r="L184" s="382"/>
      <c r="M184" s="382"/>
      <c r="N184" s="362"/>
      <c r="O184" s="381"/>
      <c r="P184" s="382"/>
      <c r="Q184" s="382"/>
      <c r="R184" s="382"/>
      <c r="S184" s="382"/>
      <c r="T184" s="382"/>
      <c r="U184" s="60"/>
    </row>
    <row r="185" spans="1:21">
      <c r="A185" s="4"/>
      <c r="B185" s="307" t="s">
        <v>58</v>
      </c>
      <c r="C185" s="308"/>
      <c r="D185" s="309"/>
      <c r="E185" s="310" t="s">
        <v>61</v>
      </c>
      <c r="F185" s="311"/>
      <c r="G185" s="351">
        <v>3</v>
      </c>
      <c r="H185" s="353"/>
      <c r="I185" s="314">
        <f>+'Mensual VEF 2019'!I494+'Mensual VEF 2019'!I649+'Mensual VEF 2019'!I803</f>
        <v>0</v>
      </c>
      <c r="J185" s="315"/>
      <c r="K185" s="316"/>
      <c r="L185" s="314">
        <f>+'Mensual VEF 2019'!L494+'Mensual VEF 2019'!L649+'Mensual VEF 2019'!L803</f>
        <v>0</v>
      </c>
      <c r="M185" s="315"/>
      <c r="N185" s="316"/>
      <c r="O185" s="317">
        <f>+'Mensual VEF 2019'!O803</f>
        <v>3</v>
      </c>
      <c r="P185" s="315"/>
      <c r="Q185" s="316"/>
      <c r="R185" s="317">
        <f>+'Mensual VEF 2019'!R803</f>
        <v>3</v>
      </c>
      <c r="S185" s="315"/>
      <c r="T185" s="316"/>
      <c r="U185" s="60">
        <f t="shared" si="4"/>
        <v>1</v>
      </c>
    </row>
    <row r="186" spans="1:21">
      <c r="A186" s="4"/>
      <c r="B186" s="307" t="s">
        <v>59</v>
      </c>
      <c r="C186" s="308"/>
      <c r="D186" s="309"/>
      <c r="E186" s="310" t="s">
        <v>61</v>
      </c>
      <c r="F186" s="311"/>
      <c r="G186" s="351">
        <v>30</v>
      </c>
      <c r="H186" s="353"/>
      <c r="I186" s="314">
        <f>+'Mensual VEF 2019'!I495+'Mensual VEF 2019'!I650+'Mensual VEF 2019'!I804</f>
        <v>0</v>
      </c>
      <c r="J186" s="315"/>
      <c r="K186" s="316"/>
      <c r="L186" s="314">
        <f>+'Mensual VEF 2019'!L495+'Mensual VEF 2019'!L650+'Mensual VEF 2019'!L804</f>
        <v>0</v>
      </c>
      <c r="M186" s="315"/>
      <c r="N186" s="316"/>
      <c r="O186" s="317">
        <f>+'Mensual VEF 2019'!O804</f>
        <v>30</v>
      </c>
      <c r="P186" s="315"/>
      <c r="Q186" s="316"/>
      <c r="R186" s="317">
        <f>+'Mensual VEF 2019'!R804</f>
        <v>30</v>
      </c>
      <c r="S186" s="315"/>
      <c r="T186" s="316"/>
      <c r="U186" s="60">
        <f t="shared" si="4"/>
        <v>1</v>
      </c>
    </row>
    <row r="187" spans="1:21">
      <c r="A187" s="4"/>
      <c r="B187" s="307" t="s">
        <v>60</v>
      </c>
      <c r="C187" s="308"/>
      <c r="D187" s="309"/>
      <c r="E187" s="310" t="s">
        <v>61</v>
      </c>
      <c r="F187" s="311"/>
      <c r="G187" s="351">
        <v>1028</v>
      </c>
      <c r="H187" s="316"/>
      <c r="I187" s="314">
        <f>+'Mensual VEF 2019'!I496+'Mensual VEF 2019'!I651+'Mensual VEF 2019'!I805</f>
        <v>248</v>
      </c>
      <c r="J187" s="315"/>
      <c r="K187" s="316"/>
      <c r="L187" s="314">
        <f>+'Mensual VEF 2019'!L496+'Mensual VEF 2019'!L651+'Mensual VEF 2019'!L805</f>
        <v>270</v>
      </c>
      <c r="M187" s="315"/>
      <c r="N187" s="316"/>
      <c r="O187" s="317">
        <f>+'Mensual VEF 2019'!O805</f>
        <v>634</v>
      </c>
      <c r="P187" s="315"/>
      <c r="Q187" s="316"/>
      <c r="R187" s="317">
        <f>+'Mensual VEF 2019'!R805</f>
        <v>656</v>
      </c>
      <c r="S187" s="315"/>
      <c r="T187" s="316"/>
      <c r="U187" s="60">
        <f t="shared" si="4"/>
        <v>0.63813229571984431</v>
      </c>
    </row>
    <row r="188" spans="1:21">
      <c r="A188" s="4"/>
      <c r="B188" s="346" t="s">
        <v>64</v>
      </c>
      <c r="C188" s="359"/>
      <c r="D188" s="360"/>
      <c r="E188" s="361"/>
      <c r="F188" s="362"/>
      <c r="G188" s="363"/>
      <c r="H188" s="364"/>
      <c r="I188" s="381"/>
      <c r="J188" s="382"/>
      <c r="K188" s="382"/>
      <c r="L188" s="382"/>
      <c r="M188" s="382"/>
      <c r="N188" s="362"/>
      <c r="O188" s="381"/>
      <c r="P188" s="382"/>
      <c r="Q188" s="382"/>
      <c r="R188" s="382"/>
      <c r="S188" s="382"/>
      <c r="T188" s="382"/>
      <c r="U188" s="60"/>
    </row>
    <row r="189" spans="1:21">
      <c r="A189" s="4"/>
      <c r="B189" s="307" t="s">
        <v>58</v>
      </c>
      <c r="C189" s="308"/>
      <c r="D189" s="309"/>
      <c r="E189" s="310" t="s">
        <v>61</v>
      </c>
      <c r="F189" s="311"/>
      <c r="G189" s="351">
        <v>3</v>
      </c>
      <c r="H189" s="353"/>
      <c r="I189" s="314">
        <f>+'Mensual VEF 2019'!I498+'Mensual VEF 2019'!I653+'Mensual VEF 2019'!I807</f>
        <v>0</v>
      </c>
      <c r="J189" s="315"/>
      <c r="K189" s="316"/>
      <c r="L189" s="314">
        <f>+'Mensual VEF 2019'!L498+'Mensual VEF 2019'!L653+'Mensual VEF 2019'!L807</f>
        <v>0</v>
      </c>
      <c r="M189" s="315"/>
      <c r="N189" s="316"/>
      <c r="O189" s="317">
        <f>+'Mensual VEF 2019'!O807</f>
        <v>3</v>
      </c>
      <c r="P189" s="315"/>
      <c r="Q189" s="316"/>
      <c r="R189" s="317">
        <f>+'Mensual VEF 2019'!R807</f>
        <v>3</v>
      </c>
      <c r="S189" s="315"/>
      <c r="T189" s="316"/>
      <c r="U189" s="60">
        <f t="shared" si="4"/>
        <v>1</v>
      </c>
    </row>
    <row r="190" spans="1:21">
      <c r="A190" s="4"/>
      <c r="B190" s="307" t="s">
        <v>59</v>
      </c>
      <c r="C190" s="308"/>
      <c r="D190" s="309"/>
      <c r="E190" s="310" t="s">
        <v>61</v>
      </c>
      <c r="F190" s="311"/>
      <c r="G190" s="351">
        <v>30</v>
      </c>
      <c r="H190" s="353"/>
      <c r="I190" s="314">
        <f>+'Mensual VEF 2019'!I499+'Mensual VEF 2019'!I654+'Mensual VEF 2019'!I808</f>
        <v>0</v>
      </c>
      <c r="J190" s="315"/>
      <c r="K190" s="316"/>
      <c r="L190" s="314">
        <f>+'Mensual VEF 2019'!L499+'Mensual VEF 2019'!L654+'Mensual VEF 2019'!L808</f>
        <v>0</v>
      </c>
      <c r="M190" s="315"/>
      <c r="N190" s="316"/>
      <c r="O190" s="317">
        <f>+'Mensual VEF 2019'!O808</f>
        <v>30</v>
      </c>
      <c r="P190" s="315"/>
      <c r="Q190" s="316"/>
      <c r="R190" s="317">
        <f>+'Mensual VEF 2019'!R808</f>
        <v>30</v>
      </c>
      <c r="S190" s="315"/>
      <c r="T190" s="316"/>
      <c r="U190" s="60">
        <f t="shared" si="4"/>
        <v>1</v>
      </c>
    </row>
    <row r="191" spans="1:21">
      <c r="A191" s="4"/>
      <c r="B191" s="307" t="s">
        <v>60</v>
      </c>
      <c r="C191" s="308"/>
      <c r="D191" s="309"/>
      <c r="E191" s="310" t="s">
        <v>61</v>
      </c>
      <c r="F191" s="311"/>
      <c r="G191" s="351">
        <v>514</v>
      </c>
      <c r="H191" s="316"/>
      <c r="I191" s="314">
        <f>+'Mensual VEF 2019'!I500+'Mensual VEF 2019'!I655+'Mensual VEF 2019'!I809</f>
        <v>128</v>
      </c>
      <c r="J191" s="315"/>
      <c r="K191" s="316"/>
      <c r="L191" s="314">
        <f>+'Mensual VEF 2019'!L500+'Mensual VEF 2019'!L655+'Mensual VEF 2019'!L809</f>
        <v>128</v>
      </c>
      <c r="M191" s="315"/>
      <c r="N191" s="316"/>
      <c r="O191" s="317">
        <f>+'Mensual VEF 2019'!O809</f>
        <v>514</v>
      </c>
      <c r="P191" s="315"/>
      <c r="Q191" s="316"/>
      <c r="R191" s="317">
        <f>+'Mensual VEF 2019'!R809</f>
        <v>514</v>
      </c>
      <c r="S191" s="315"/>
      <c r="T191" s="316"/>
      <c r="U191" s="60">
        <f t="shared" si="4"/>
        <v>1</v>
      </c>
    </row>
    <row r="192" spans="1:21">
      <c r="A192" s="4"/>
      <c r="B192" s="346" t="s">
        <v>65</v>
      </c>
      <c r="C192" s="359"/>
      <c r="D192" s="360"/>
      <c r="E192" s="361"/>
      <c r="F192" s="362"/>
      <c r="G192" s="363"/>
      <c r="H192" s="364"/>
      <c r="I192" s="381"/>
      <c r="J192" s="382"/>
      <c r="K192" s="382"/>
      <c r="L192" s="382"/>
      <c r="M192" s="382"/>
      <c r="N192" s="362"/>
      <c r="O192" s="381"/>
      <c r="P192" s="382"/>
      <c r="Q192" s="382"/>
      <c r="R192" s="382"/>
      <c r="S192" s="382"/>
      <c r="T192" s="382"/>
      <c r="U192" s="60"/>
    </row>
    <row r="193" spans="1:21">
      <c r="A193" s="4"/>
      <c r="B193" s="307" t="s">
        <v>58</v>
      </c>
      <c r="C193" s="308"/>
      <c r="D193" s="309"/>
      <c r="E193" s="310" t="s">
        <v>61</v>
      </c>
      <c r="F193" s="311"/>
      <c r="G193" s="351">
        <v>3</v>
      </c>
      <c r="H193" s="353"/>
      <c r="I193" s="314">
        <f>+'Mensual VEF 2019'!I502+'Mensual VEF 2019'!I657+'Mensual VEF 2019'!I811</f>
        <v>0</v>
      </c>
      <c r="J193" s="315"/>
      <c r="K193" s="316"/>
      <c r="L193" s="314">
        <f>+'Mensual VEF 2019'!L502+'Mensual VEF 2019'!L657+'Mensual VEF 2019'!L811</f>
        <v>0</v>
      </c>
      <c r="M193" s="315"/>
      <c r="N193" s="316"/>
      <c r="O193" s="317">
        <f>+'Mensual VEF 2019'!O811</f>
        <v>3</v>
      </c>
      <c r="P193" s="315"/>
      <c r="Q193" s="316"/>
      <c r="R193" s="317">
        <f>+'Mensual VEF 2019'!R811</f>
        <v>3</v>
      </c>
      <c r="S193" s="315"/>
      <c r="T193" s="316"/>
      <c r="U193" s="60">
        <f t="shared" si="4"/>
        <v>1</v>
      </c>
    </row>
    <row r="194" spans="1:21">
      <c r="A194" s="4"/>
      <c r="B194" s="307" t="s">
        <v>59</v>
      </c>
      <c r="C194" s="308"/>
      <c r="D194" s="309"/>
      <c r="E194" s="310" t="s">
        <v>61</v>
      </c>
      <c r="F194" s="311"/>
      <c r="G194" s="351">
        <v>30</v>
      </c>
      <c r="H194" s="353"/>
      <c r="I194" s="314">
        <f>+'Mensual VEF 2019'!I503+'Mensual VEF 2019'!I658+'Mensual VEF 2019'!I812</f>
        <v>0</v>
      </c>
      <c r="J194" s="315"/>
      <c r="K194" s="316"/>
      <c r="L194" s="314">
        <f>+'Mensual VEF 2019'!L503+'Mensual VEF 2019'!L658+'Mensual VEF 2019'!L812</f>
        <v>0</v>
      </c>
      <c r="M194" s="315"/>
      <c r="N194" s="316"/>
      <c r="O194" s="317">
        <f>+'Mensual VEF 2019'!O812</f>
        <v>30</v>
      </c>
      <c r="P194" s="315"/>
      <c r="Q194" s="316"/>
      <c r="R194" s="317">
        <f>+'Mensual VEF 2019'!R812</f>
        <v>30</v>
      </c>
      <c r="S194" s="315"/>
      <c r="T194" s="316"/>
      <c r="U194" s="60">
        <f t="shared" si="4"/>
        <v>1</v>
      </c>
    </row>
    <row r="195" spans="1:21">
      <c r="A195" s="4"/>
      <c r="B195" s="307" t="s">
        <v>60</v>
      </c>
      <c r="C195" s="308"/>
      <c r="D195" s="309"/>
      <c r="E195" s="310" t="s">
        <v>61</v>
      </c>
      <c r="F195" s="311"/>
      <c r="G195" s="351">
        <v>1047</v>
      </c>
      <c r="H195" s="316"/>
      <c r="I195" s="314">
        <f>+'Mensual VEF 2019'!I504+'Mensual VEF 2019'!I659+'Mensual VEF 2019'!I813</f>
        <v>270</v>
      </c>
      <c r="J195" s="315"/>
      <c r="K195" s="316"/>
      <c r="L195" s="314">
        <f>+'Mensual VEF 2019'!L504+'Mensual VEF 2019'!L659+'Mensual VEF 2019'!L813</f>
        <v>232</v>
      </c>
      <c r="M195" s="315"/>
      <c r="N195" s="316"/>
      <c r="O195" s="317">
        <f>+'Mensual VEF 2019'!O813</f>
        <v>657</v>
      </c>
      <c r="P195" s="315"/>
      <c r="Q195" s="316"/>
      <c r="R195" s="317">
        <f>+'Mensual VEF 2019'!R813</f>
        <v>619</v>
      </c>
      <c r="S195" s="315"/>
      <c r="T195" s="316"/>
      <c r="U195" s="60">
        <f t="shared" si="4"/>
        <v>0.59121298949379175</v>
      </c>
    </row>
    <row r="196" spans="1:21">
      <c r="A196" s="4"/>
      <c r="B196" s="346" t="s">
        <v>66</v>
      </c>
      <c r="C196" s="359"/>
      <c r="D196" s="360"/>
      <c r="E196" s="361"/>
      <c r="F196" s="362"/>
      <c r="G196" s="363"/>
      <c r="H196" s="364"/>
      <c r="I196" s="381"/>
      <c r="J196" s="382"/>
      <c r="K196" s="382"/>
      <c r="L196" s="382"/>
      <c r="M196" s="382"/>
      <c r="N196" s="362"/>
      <c r="O196" s="381"/>
      <c r="P196" s="382"/>
      <c r="Q196" s="382"/>
      <c r="R196" s="382"/>
      <c r="S196" s="382"/>
      <c r="T196" s="382"/>
      <c r="U196" s="60"/>
    </row>
    <row r="197" spans="1:21">
      <c r="A197" s="4"/>
      <c r="B197" s="307" t="s">
        <v>58</v>
      </c>
      <c r="C197" s="308"/>
      <c r="D197" s="309"/>
      <c r="E197" s="310" t="s">
        <v>61</v>
      </c>
      <c r="F197" s="311"/>
      <c r="G197" s="351">
        <v>3</v>
      </c>
      <c r="H197" s="353"/>
      <c r="I197" s="314">
        <f>+'Mensual VEF 2019'!I506+'Mensual VEF 2019'!I661+'Mensual VEF 2019'!I815</f>
        <v>0</v>
      </c>
      <c r="J197" s="315"/>
      <c r="K197" s="316"/>
      <c r="L197" s="314">
        <f>+'Mensual VEF 2019'!L506+'Mensual VEF 2019'!L661+'Mensual VEF 2019'!L815</f>
        <v>0</v>
      </c>
      <c r="M197" s="315"/>
      <c r="N197" s="316"/>
      <c r="O197" s="317">
        <f>+'Mensual VEF 2019'!O815</f>
        <v>3</v>
      </c>
      <c r="P197" s="315"/>
      <c r="Q197" s="316"/>
      <c r="R197" s="317">
        <f>+'Mensual VEF 2019'!R815</f>
        <v>3</v>
      </c>
      <c r="S197" s="315"/>
      <c r="T197" s="316"/>
      <c r="U197" s="60">
        <f t="shared" si="4"/>
        <v>1</v>
      </c>
    </row>
    <row r="198" spans="1:21">
      <c r="A198" s="4"/>
      <c r="B198" s="307" t="s">
        <v>59</v>
      </c>
      <c r="C198" s="308"/>
      <c r="D198" s="309"/>
      <c r="E198" s="310" t="s">
        <v>61</v>
      </c>
      <c r="F198" s="311"/>
      <c r="G198" s="351">
        <v>30</v>
      </c>
      <c r="H198" s="353"/>
      <c r="I198" s="314">
        <f>+'Mensual VEF 2019'!I507+'Mensual VEF 2019'!I662+'Mensual VEF 2019'!I816</f>
        <v>0</v>
      </c>
      <c r="J198" s="315"/>
      <c r="K198" s="316"/>
      <c r="L198" s="314">
        <f>+'Mensual VEF 2019'!L507+'Mensual VEF 2019'!L662+'Mensual VEF 2019'!L816</f>
        <v>0</v>
      </c>
      <c r="M198" s="315"/>
      <c r="N198" s="316"/>
      <c r="O198" s="317">
        <f>+'Mensual VEF 2019'!O816</f>
        <v>30</v>
      </c>
      <c r="P198" s="315"/>
      <c r="Q198" s="316"/>
      <c r="R198" s="317">
        <f>+'Mensual VEF 2019'!R816</f>
        <v>30</v>
      </c>
      <c r="S198" s="315"/>
      <c r="T198" s="316"/>
      <c r="U198" s="60">
        <f t="shared" si="4"/>
        <v>1</v>
      </c>
    </row>
    <row r="199" spans="1:21">
      <c r="A199" s="4"/>
      <c r="B199" s="307" t="s">
        <v>60</v>
      </c>
      <c r="C199" s="308"/>
      <c r="D199" s="309"/>
      <c r="E199" s="310" t="s">
        <v>61</v>
      </c>
      <c r="F199" s="311"/>
      <c r="G199" s="351">
        <v>1130</v>
      </c>
      <c r="H199" s="316"/>
      <c r="I199" s="314">
        <f>+'Mensual VEF 2019'!I508+'Mensual VEF 2019'!I663+'Mensual VEF 2019'!I817</f>
        <v>270</v>
      </c>
      <c r="J199" s="315"/>
      <c r="K199" s="316"/>
      <c r="L199" s="314">
        <f>+'Mensual VEF 2019'!L508+'Mensual VEF 2019'!L663+'Mensual VEF 2019'!L817</f>
        <v>180</v>
      </c>
      <c r="M199" s="315"/>
      <c r="N199" s="316"/>
      <c r="O199" s="317">
        <f>+'Mensual VEF 2019'!O817</f>
        <v>720</v>
      </c>
      <c r="P199" s="315"/>
      <c r="Q199" s="316"/>
      <c r="R199" s="317">
        <f>+'Mensual VEF 2019'!R817</f>
        <v>630</v>
      </c>
      <c r="S199" s="315"/>
      <c r="T199" s="316"/>
      <c r="U199" s="60">
        <f t="shared" si="4"/>
        <v>0.55752212389380529</v>
      </c>
    </row>
    <row r="200" spans="1:21">
      <c r="A200" s="4"/>
      <c r="B200" s="346" t="s">
        <v>96</v>
      </c>
      <c r="C200" s="359"/>
      <c r="D200" s="360"/>
      <c r="E200" s="361"/>
      <c r="F200" s="362"/>
      <c r="G200" s="363"/>
      <c r="H200" s="364"/>
      <c r="I200" s="381"/>
      <c r="J200" s="382"/>
      <c r="K200" s="382"/>
      <c r="L200" s="382"/>
      <c r="M200" s="382"/>
      <c r="N200" s="362"/>
      <c r="O200" s="381"/>
      <c r="P200" s="382"/>
      <c r="Q200" s="382"/>
      <c r="R200" s="382"/>
      <c r="S200" s="382"/>
      <c r="T200" s="382"/>
      <c r="U200" s="60"/>
    </row>
    <row r="201" spans="1:21">
      <c r="A201" s="4"/>
      <c r="B201" s="307" t="s">
        <v>58</v>
      </c>
      <c r="C201" s="308"/>
      <c r="D201" s="309"/>
      <c r="E201" s="310" t="s">
        <v>61</v>
      </c>
      <c r="F201" s="311"/>
      <c r="G201" s="351">
        <v>3</v>
      </c>
      <c r="H201" s="353"/>
      <c r="I201" s="314">
        <f>+'Mensual VEF 2019'!I510+'Mensual VEF 2019'!I665+'Mensual VEF 2019'!I819</f>
        <v>0</v>
      </c>
      <c r="J201" s="315"/>
      <c r="K201" s="316"/>
      <c r="L201" s="314">
        <f>+'Mensual VEF 2019'!L510+'Mensual VEF 2019'!L665+'Mensual VEF 2019'!L819</f>
        <v>0</v>
      </c>
      <c r="M201" s="315"/>
      <c r="N201" s="316"/>
      <c r="O201" s="317">
        <f>+'Mensual VEF 2019'!O819</f>
        <v>3</v>
      </c>
      <c r="P201" s="315"/>
      <c r="Q201" s="316"/>
      <c r="R201" s="317">
        <f>+'Mensual VEF 2019'!R819</f>
        <v>3</v>
      </c>
      <c r="S201" s="315"/>
      <c r="T201" s="316"/>
      <c r="U201" s="60">
        <f t="shared" si="4"/>
        <v>1</v>
      </c>
    </row>
    <row r="202" spans="1:21">
      <c r="A202" s="4"/>
      <c r="B202" s="307" t="s">
        <v>59</v>
      </c>
      <c r="C202" s="308"/>
      <c r="D202" s="309"/>
      <c r="E202" s="310" t="s">
        <v>61</v>
      </c>
      <c r="F202" s="311"/>
      <c r="G202" s="351">
        <v>30</v>
      </c>
      <c r="H202" s="353"/>
      <c r="I202" s="314">
        <f>+'Mensual VEF 2019'!I511+'Mensual VEF 2019'!I666+'Mensual VEF 2019'!I820</f>
        <v>0</v>
      </c>
      <c r="J202" s="315"/>
      <c r="K202" s="316"/>
      <c r="L202" s="314">
        <f>+'Mensual VEF 2019'!L511+'Mensual VEF 2019'!L666+'Mensual VEF 2019'!L820</f>
        <v>0</v>
      </c>
      <c r="M202" s="315"/>
      <c r="N202" s="316"/>
      <c r="O202" s="317">
        <f>+'Mensual VEF 2019'!O820</f>
        <v>30</v>
      </c>
      <c r="P202" s="315"/>
      <c r="Q202" s="316"/>
      <c r="R202" s="317">
        <f>+'Mensual VEF 2019'!R820</f>
        <v>30</v>
      </c>
      <c r="S202" s="315"/>
      <c r="T202" s="316"/>
      <c r="U202" s="60">
        <f t="shared" si="4"/>
        <v>1</v>
      </c>
    </row>
    <row r="203" spans="1:21">
      <c r="A203" s="4"/>
      <c r="B203" s="307" t="s">
        <v>60</v>
      </c>
      <c r="C203" s="308"/>
      <c r="D203" s="309"/>
      <c r="E203" s="310" t="s">
        <v>61</v>
      </c>
      <c r="F203" s="311"/>
      <c r="G203" s="351">
        <v>1049</v>
      </c>
      <c r="H203" s="316"/>
      <c r="I203" s="314">
        <f>+'Mensual VEF 2019'!I512+'Mensual VEF 2019'!I667+'Mensual VEF 2019'!I821</f>
        <v>260</v>
      </c>
      <c r="J203" s="315"/>
      <c r="K203" s="316"/>
      <c r="L203" s="314">
        <f>+'Mensual VEF 2019'!L512+'Mensual VEF 2019'!L667+'Mensual VEF 2019'!L821</f>
        <v>190</v>
      </c>
      <c r="M203" s="315"/>
      <c r="N203" s="316"/>
      <c r="O203" s="317">
        <f>+'Mensual VEF 2019'!O821</f>
        <v>647</v>
      </c>
      <c r="P203" s="315"/>
      <c r="Q203" s="316"/>
      <c r="R203" s="317">
        <f>+'Mensual VEF 2019'!R821</f>
        <v>577</v>
      </c>
      <c r="S203" s="315"/>
      <c r="T203" s="316"/>
      <c r="U203" s="60">
        <f t="shared" si="4"/>
        <v>0.550047664442326</v>
      </c>
    </row>
    <row r="204" spans="1:21">
      <c r="A204" s="4"/>
      <c r="B204" s="346" t="s">
        <v>67</v>
      </c>
      <c r="C204" s="359"/>
      <c r="D204" s="360"/>
      <c r="E204" s="361"/>
      <c r="F204" s="362"/>
      <c r="G204" s="363"/>
      <c r="H204" s="364"/>
      <c r="I204" s="381"/>
      <c r="J204" s="382"/>
      <c r="K204" s="382"/>
      <c r="L204" s="382"/>
      <c r="M204" s="382"/>
      <c r="N204" s="362"/>
      <c r="O204" s="381"/>
      <c r="P204" s="382"/>
      <c r="Q204" s="382"/>
      <c r="R204" s="382"/>
      <c r="S204" s="382"/>
      <c r="T204" s="382"/>
      <c r="U204" s="60"/>
    </row>
    <row r="205" spans="1:21">
      <c r="A205" s="4"/>
      <c r="B205" s="307" t="s">
        <v>58</v>
      </c>
      <c r="C205" s="308"/>
      <c r="D205" s="309"/>
      <c r="E205" s="310" t="s">
        <v>61</v>
      </c>
      <c r="F205" s="311"/>
      <c r="G205" s="351">
        <v>2</v>
      </c>
      <c r="H205" s="353"/>
      <c r="I205" s="314">
        <f>+'Mensual VEF 2019'!I514+'Mensual VEF 2019'!I669+'Mensual VEF 2019'!I823</f>
        <v>0</v>
      </c>
      <c r="J205" s="315"/>
      <c r="K205" s="316"/>
      <c r="L205" s="314">
        <f>+'Mensual VEF 2019'!L514+'Mensual VEF 2019'!L669+'Mensual VEF 2019'!L823</f>
        <v>0</v>
      </c>
      <c r="M205" s="315"/>
      <c r="N205" s="316"/>
      <c r="O205" s="317">
        <f>+'Mensual VEF 2019'!O823</f>
        <v>2</v>
      </c>
      <c r="P205" s="315"/>
      <c r="Q205" s="316"/>
      <c r="R205" s="317">
        <f>+'Mensual VEF 2019'!R823</f>
        <v>2</v>
      </c>
      <c r="S205" s="315"/>
      <c r="T205" s="316"/>
      <c r="U205" s="60">
        <f t="shared" si="4"/>
        <v>1</v>
      </c>
    </row>
    <row r="206" spans="1:21">
      <c r="A206" s="4"/>
      <c r="B206" s="307" t="s">
        <v>59</v>
      </c>
      <c r="C206" s="308"/>
      <c r="D206" s="309"/>
      <c r="E206" s="310" t="s">
        <v>61</v>
      </c>
      <c r="F206" s="311"/>
      <c r="G206" s="351">
        <v>20</v>
      </c>
      <c r="H206" s="353"/>
      <c r="I206" s="314">
        <f>+'Mensual VEF 2019'!I515+'Mensual VEF 2019'!I670+'Mensual VEF 2019'!I824</f>
        <v>0</v>
      </c>
      <c r="J206" s="315"/>
      <c r="K206" s="316"/>
      <c r="L206" s="314">
        <f>+'Mensual VEF 2019'!L515+'Mensual VEF 2019'!L670+'Mensual VEF 2019'!L824</f>
        <v>0</v>
      </c>
      <c r="M206" s="315"/>
      <c r="N206" s="316"/>
      <c r="O206" s="317">
        <f>+'Mensual VEF 2019'!O824</f>
        <v>20</v>
      </c>
      <c r="P206" s="315"/>
      <c r="Q206" s="316"/>
      <c r="R206" s="317">
        <f>+'Mensual VEF 2019'!R824</f>
        <v>20</v>
      </c>
      <c r="S206" s="315"/>
      <c r="T206" s="316"/>
      <c r="U206" s="60">
        <f t="shared" si="4"/>
        <v>1</v>
      </c>
    </row>
    <row r="207" spans="1:21">
      <c r="A207" s="4"/>
      <c r="B207" s="307" t="s">
        <v>60</v>
      </c>
      <c r="C207" s="308"/>
      <c r="D207" s="309"/>
      <c r="E207" s="310" t="s">
        <v>61</v>
      </c>
      <c r="F207" s="311"/>
      <c r="G207" s="351">
        <v>350</v>
      </c>
      <c r="H207" s="316"/>
      <c r="I207" s="314">
        <f>+'Mensual VEF 2019'!I516+'Mensual VEF 2019'!I671+'Mensual VEF 2019'!I825</f>
        <v>90</v>
      </c>
      <c r="J207" s="315"/>
      <c r="K207" s="316"/>
      <c r="L207" s="314">
        <f>+'Mensual VEF 2019'!L516+'Mensual VEF 2019'!L671+'Mensual VEF 2019'!L825</f>
        <v>90</v>
      </c>
      <c r="M207" s="315"/>
      <c r="N207" s="316"/>
      <c r="O207" s="317">
        <f>+'Mensual VEF 2019'!O825</f>
        <v>350</v>
      </c>
      <c r="P207" s="315"/>
      <c r="Q207" s="316"/>
      <c r="R207" s="317">
        <f>+'Mensual VEF 2019'!R825</f>
        <v>350</v>
      </c>
      <c r="S207" s="315"/>
      <c r="T207" s="316"/>
      <c r="U207" s="60">
        <f t="shared" si="4"/>
        <v>1</v>
      </c>
    </row>
    <row r="208" spans="1:21">
      <c r="A208" s="4"/>
      <c r="B208" s="346" t="s">
        <v>68</v>
      </c>
      <c r="C208" s="359"/>
      <c r="D208" s="360"/>
      <c r="E208" s="361"/>
      <c r="F208" s="362"/>
      <c r="G208" s="363"/>
      <c r="H208" s="364"/>
      <c r="I208" s="365"/>
      <c r="J208" s="366"/>
      <c r="K208" s="366"/>
      <c r="L208" s="366"/>
      <c r="M208" s="366"/>
      <c r="N208" s="367"/>
      <c r="O208" s="381"/>
      <c r="P208" s="382"/>
      <c r="Q208" s="382"/>
      <c r="R208" s="382"/>
      <c r="S208" s="382"/>
      <c r="T208" s="382"/>
      <c r="U208" s="60"/>
    </row>
    <row r="209" spans="1:21">
      <c r="A209" s="4"/>
      <c r="B209" s="307" t="s">
        <v>58</v>
      </c>
      <c r="C209" s="308"/>
      <c r="D209" s="309"/>
      <c r="E209" s="310" t="s">
        <v>61</v>
      </c>
      <c r="F209" s="311"/>
      <c r="G209" s="351">
        <v>2</v>
      </c>
      <c r="H209" s="353"/>
      <c r="I209" s="314">
        <f>+'Mensual VEF 2019'!I518+'Mensual VEF 2019'!I673+'Mensual VEF 2019'!I827</f>
        <v>0</v>
      </c>
      <c r="J209" s="315"/>
      <c r="K209" s="316"/>
      <c r="L209" s="314">
        <f>+'Mensual VEF 2019'!L518+'Mensual VEF 2019'!L673+'Mensual VEF 2019'!L827</f>
        <v>0</v>
      </c>
      <c r="M209" s="315"/>
      <c r="N209" s="316"/>
      <c r="O209" s="317">
        <f>+'Mensual VEF 2019'!O827</f>
        <v>2</v>
      </c>
      <c r="P209" s="315"/>
      <c r="Q209" s="316"/>
      <c r="R209" s="317">
        <f>+'Mensual VEF 2019'!R827</f>
        <v>2</v>
      </c>
      <c r="S209" s="315"/>
      <c r="T209" s="316"/>
      <c r="U209" s="60">
        <f t="shared" si="4"/>
        <v>1</v>
      </c>
    </row>
    <row r="210" spans="1:21">
      <c r="A210" s="4"/>
      <c r="B210" s="307" t="s">
        <v>59</v>
      </c>
      <c r="C210" s="308"/>
      <c r="D210" s="309"/>
      <c r="E210" s="310" t="s">
        <v>61</v>
      </c>
      <c r="F210" s="311"/>
      <c r="G210" s="351">
        <v>20</v>
      </c>
      <c r="H210" s="353"/>
      <c r="I210" s="314">
        <f>+'Mensual VEF 2019'!I519+'Mensual VEF 2019'!I674+'Mensual VEF 2019'!I828</f>
        <v>0</v>
      </c>
      <c r="J210" s="315"/>
      <c r="K210" s="316"/>
      <c r="L210" s="314">
        <f>+'Mensual VEF 2019'!L519+'Mensual VEF 2019'!L674+'Mensual VEF 2019'!L828</f>
        <v>0</v>
      </c>
      <c r="M210" s="315"/>
      <c r="N210" s="316"/>
      <c r="O210" s="317">
        <f>+'Mensual VEF 2019'!O828</f>
        <v>20</v>
      </c>
      <c r="P210" s="315"/>
      <c r="Q210" s="316"/>
      <c r="R210" s="317">
        <f>+'Mensual VEF 2019'!R828</f>
        <v>20</v>
      </c>
      <c r="S210" s="315"/>
      <c r="T210" s="316"/>
      <c r="U210" s="60">
        <f t="shared" si="4"/>
        <v>1</v>
      </c>
    </row>
    <row r="211" spans="1:21">
      <c r="A211" s="4"/>
      <c r="B211" s="307" t="s">
        <v>60</v>
      </c>
      <c r="C211" s="308"/>
      <c r="D211" s="309"/>
      <c r="E211" s="310" t="s">
        <v>61</v>
      </c>
      <c r="F211" s="311"/>
      <c r="G211" s="351">
        <v>333</v>
      </c>
      <c r="H211" s="316"/>
      <c r="I211" s="314">
        <f>+'Mensual VEF 2019'!I520+'Mensual VEF 2019'!I675+'Mensual VEF 2019'!I829</f>
        <v>74</v>
      </c>
      <c r="J211" s="315"/>
      <c r="K211" s="316"/>
      <c r="L211" s="314">
        <f>+'Mensual VEF 2019'!L520+'Mensual VEF 2019'!L675+'Mensual VEF 2019'!L829</f>
        <v>74</v>
      </c>
      <c r="M211" s="315"/>
      <c r="N211" s="316"/>
      <c r="O211" s="317">
        <f>+'Mensual VEF 2019'!O829</f>
        <v>333</v>
      </c>
      <c r="P211" s="315"/>
      <c r="Q211" s="316"/>
      <c r="R211" s="317">
        <f>+'Mensual VEF 2019'!R829</f>
        <v>333</v>
      </c>
      <c r="S211" s="315"/>
      <c r="T211" s="316"/>
      <c r="U211" s="60">
        <f t="shared" si="4"/>
        <v>1</v>
      </c>
    </row>
    <row r="212" spans="1:21">
      <c r="A212" s="4"/>
      <c r="B212" s="346" t="s">
        <v>69</v>
      </c>
      <c r="C212" s="359"/>
      <c r="D212" s="360"/>
      <c r="E212" s="361"/>
      <c r="F212" s="362"/>
      <c r="G212" s="363"/>
      <c r="H212" s="364"/>
      <c r="I212" s="365"/>
      <c r="J212" s="366"/>
      <c r="K212" s="366"/>
      <c r="L212" s="366"/>
      <c r="M212" s="366"/>
      <c r="N212" s="367"/>
      <c r="O212" s="381"/>
      <c r="P212" s="382"/>
      <c r="Q212" s="382"/>
      <c r="R212" s="382"/>
      <c r="S212" s="382"/>
      <c r="T212" s="382"/>
      <c r="U212" s="60"/>
    </row>
    <row r="213" spans="1:21" ht="15" customHeight="1">
      <c r="A213" s="4"/>
      <c r="B213" s="307" t="s">
        <v>124</v>
      </c>
      <c r="C213" s="308"/>
      <c r="D213" s="309"/>
      <c r="E213" s="310" t="s">
        <v>61</v>
      </c>
      <c r="F213" s="311"/>
      <c r="G213" s="351">
        <v>330</v>
      </c>
      <c r="H213" s="353"/>
      <c r="I213" s="314">
        <f>+'Mensual VEF 2019'!I522+'Mensual VEF 2019'!I677+'Mensual VEF 2019'!I831</f>
        <v>90</v>
      </c>
      <c r="J213" s="315"/>
      <c r="K213" s="316"/>
      <c r="L213" s="314">
        <f>+'Mensual VEF 2019'!L522+'Mensual VEF 2019'!L677+'Mensual VEF 2019'!L831</f>
        <v>80</v>
      </c>
      <c r="M213" s="315"/>
      <c r="N213" s="316"/>
      <c r="O213" s="317">
        <f>+'Mensual VEF 2019'!O831</f>
        <v>130</v>
      </c>
      <c r="P213" s="315"/>
      <c r="Q213" s="316"/>
      <c r="R213" s="317">
        <f>+'Mensual VEF 2019'!R831</f>
        <v>120</v>
      </c>
      <c r="S213" s="315"/>
      <c r="T213" s="316"/>
      <c r="U213" s="60">
        <f t="shared" si="4"/>
        <v>0.36363636363636365</v>
      </c>
    </row>
    <row r="214" spans="1:21">
      <c r="A214" s="4"/>
      <c r="B214" s="307" t="s">
        <v>58</v>
      </c>
      <c r="C214" s="308"/>
      <c r="D214" s="309"/>
      <c r="E214" s="310" t="s">
        <v>61</v>
      </c>
      <c r="F214" s="311"/>
      <c r="G214" s="351">
        <v>2</v>
      </c>
      <c r="H214" s="353"/>
      <c r="I214" s="314">
        <f>+'Mensual VEF 2019'!I523+'Mensual VEF 2019'!I678+'Mensual VEF 2019'!I832</f>
        <v>0</v>
      </c>
      <c r="J214" s="315"/>
      <c r="K214" s="316"/>
      <c r="L214" s="314">
        <f>+'Mensual VEF 2019'!L523+'Mensual VEF 2019'!L678+'Mensual VEF 2019'!L832</f>
        <v>0</v>
      </c>
      <c r="M214" s="315"/>
      <c r="N214" s="316"/>
      <c r="O214" s="317">
        <f>+'Mensual VEF 2019'!O832</f>
        <v>2</v>
      </c>
      <c r="P214" s="315"/>
      <c r="Q214" s="316"/>
      <c r="R214" s="317">
        <f>+'Mensual VEF 2019'!R832</f>
        <v>2</v>
      </c>
      <c r="S214" s="315"/>
      <c r="T214" s="316"/>
      <c r="U214" s="60">
        <f t="shared" si="4"/>
        <v>1</v>
      </c>
    </row>
    <row r="215" spans="1:21">
      <c r="A215" s="4"/>
      <c r="B215" s="307" t="s">
        <v>59</v>
      </c>
      <c r="C215" s="308"/>
      <c r="D215" s="309"/>
      <c r="E215" s="310" t="s">
        <v>61</v>
      </c>
      <c r="F215" s="311"/>
      <c r="G215" s="351">
        <v>20</v>
      </c>
      <c r="H215" s="353"/>
      <c r="I215" s="314">
        <f>+'Mensual VEF 2019'!I524+'Mensual VEF 2019'!I679+'Mensual VEF 2019'!I833</f>
        <v>0</v>
      </c>
      <c r="J215" s="315"/>
      <c r="K215" s="316"/>
      <c r="L215" s="314">
        <f>+'Mensual VEF 2019'!L524+'Mensual VEF 2019'!L679+'Mensual VEF 2019'!L833</f>
        <v>0</v>
      </c>
      <c r="M215" s="315"/>
      <c r="N215" s="316"/>
      <c r="O215" s="317">
        <f>+'Mensual VEF 2019'!O833</f>
        <v>20</v>
      </c>
      <c r="P215" s="315"/>
      <c r="Q215" s="316"/>
      <c r="R215" s="317">
        <f>+'Mensual VEF 2019'!R833</f>
        <v>20</v>
      </c>
      <c r="S215" s="315"/>
      <c r="T215" s="316"/>
      <c r="U215" s="60">
        <f t="shared" si="4"/>
        <v>1</v>
      </c>
    </row>
    <row r="216" spans="1:21">
      <c r="A216" s="4"/>
      <c r="B216" s="307" t="s">
        <v>60</v>
      </c>
      <c r="C216" s="308"/>
      <c r="D216" s="309"/>
      <c r="E216" s="310" t="s">
        <v>61</v>
      </c>
      <c r="F216" s="311"/>
      <c r="G216" s="351">
        <v>681</v>
      </c>
      <c r="H216" s="316"/>
      <c r="I216" s="314">
        <f>+'Mensual VEF 2019'!I525+'Mensual VEF 2019'!I680+'Mensual VEF 2019'!I834</f>
        <v>163</v>
      </c>
      <c r="J216" s="315"/>
      <c r="K216" s="316"/>
      <c r="L216" s="314">
        <f>+'Mensual VEF 2019'!L525+'Mensual VEF 2019'!L680+'Mensual VEF 2019'!L834</f>
        <v>126</v>
      </c>
      <c r="M216" s="315"/>
      <c r="N216" s="316"/>
      <c r="O216" s="317">
        <f>+'Mensual VEF 2019'!O834</f>
        <v>423</v>
      </c>
      <c r="P216" s="315"/>
      <c r="Q216" s="316"/>
      <c r="R216" s="317">
        <f>+'Mensual VEF 2019'!R834</f>
        <v>386</v>
      </c>
      <c r="S216" s="315"/>
      <c r="T216" s="316"/>
      <c r="U216" s="60">
        <f t="shared" si="4"/>
        <v>0.56681350954478704</v>
      </c>
    </row>
    <row r="217" spans="1:21">
      <c r="A217" s="4"/>
      <c r="B217" s="307" t="s">
        <v>70</v>
      </c>
      <c r="C217" s="308"/>
      <c r="D217" s="309"/>
      <c r="E217" s="310" t="s">
        <v>61</v>
      </c>
      <c r="F217" s="311"/>
      <c r="G217" s="351">
        <v>102</v>
      </c>
      <c r="H217" s="353"/>
      <c r="I217" s="314">
        <f>+'Mensual VEF 2019'!I526+'Mensual VEF 2019'!I681+'Mensual VEF 2019'!I835</f>
        <v>24</v>
      </c>
      <c r="J217" s="315"/>
      <c r="K217" s="316"/>
      <c r="L217" s="314">
        <f>+'Mensual VEF 2019'!L526+'Mensual VEF 2019'!L681+'Mensual VEF 2019'!L835</f>
        <v>12</v>
      </c>
      <c r="M217" s="315"/>
      <c r="N217" s="316"/>
      <c r="O217" s="317">
        <f>+'Mensual VEF 2019'!O835</f>
        <v>24</v>
      </c>
      <c r="P217" s="315"/>
      <c r="Q217" s="316"/>
      <c r="R217" s="317">
        <f>+'Mensual VEF 2019'!R835</f>
        <v>12</v>
      </c>
      <c r="S217" s="315"/>
      <c r="T217" s="316"/>
      <c r="U217" s="60">
        <f t="shared" si="4"/>
        <v>0.11764705882352941</v>
      </c>
    </row>
    <row r="218" spans="1:21">
      <c r="A218" s="4"/>
      <c r="B218" s="346" t="s">
        <v>71</v>
      </c>
      <c r="C218" s="359"/>
      <c r="D218" s="360"/>
      <c r="E218" s="361"/>
      <c r="F218" s="362"/>
      <c r="G218" s="363"/>
      <c r="H218" s="364"/>
      <c r="I218" s="365"/>
      <c r="J218" s="366"/>
      <c r="K218" s="366"/>
      <c r="L218" s="366"/>
      <c r="M218" s="366"/>
      <c r="N218" s="367"/>
      <c r="O218" s="381"/>
      <c r="P218" s="382"/>
      <c r="Q218" s="382"/>
      <c r="R218" s="382"/>
      <c r="S218" s="382"/>
      <c r="T218" s="382"/>
      <c r="U218" s="60"/>
    </row>
    <row r="219" spans="1:21">
      <c r="A219" s="4"/>
      <c r="B219" s="307" t="s">
        <v>81</v>
      </c>
      <c r="C219" s="308"/>
      <c r="D219" s="309"/>
      <c r="E219" s="310" t="s">
        <v>74</v>
      </c>
      <c r="F219" s="311"/>
      <c r="G219" s="351">
        <v>260</v>
      </c>
      <c r="H219" s="353"/>
      <c r="I219" s="314">
        <f>+'Mensual VEF 2019'!I528+'Mensual VEF 2019'!I683+'Mensual VEF 2019'!I837</f>
        <v>120</v>
      </c>
      <c r="J219" s="315"/>
      <c r="K219" s="316"/>
      <c r="L219" s="314">
        <f>+'Mensual VEF 2019'!L528+'Mensual VEF 2019'!L683+'Mensual VEF 2019'!L837</f>
        <v>116.58000000000001</v>
      </c>
      <c r="M219" s="315"/>
      <c r="N219" s="316"/>
      <c r="O219" s="317">
        <f>+'Mensual VEF 2019'!O837</f>
        <v>140</v>
      </c>
      <c r="P219" s="315"/>
      <c r="Q219" s="316"/>
      <c r="R219" s="317">
        <f>+'Mensual VEF 2019'!R837</f>
        <v>137</v>
      </c>
      <c r="S219" s="315"/>
      <c r="T219" s="316"/>
      <c r="U219" s="60">
        <f t="shared" si="4"/>
        <v>0.52692307692307694</v>
      </c>
    </row>
    <row r="220" spans="1:21">
      <c r="A220" s="4"/>
      <c r="B220" s="346" t="s">
        <v>72</v>
      </c>
      <c r="C220" s="359"/>
      <c r="D220" s="360"/>
      <c r="E220" s="361"/>
      <c r="F220" s="362"/>
      <c r="G220" s="363"/>
      <c r="H220" s="364"/>
      <c r="I220" s="365"/>
      <c r="J220" s="366"/>
      <c r="K220" s="366"/>
      <c r="L220" s="366"/>
      <c r="M220" s="366"/>
      <c r="N220" s="367"/>
      <c r="O220" s="381"/>
      <c r="P220" s="382"/>
      <c r="Q220" s="382"/>
      <c r="R220" s="382"/>
      <c r="S220" s="382"/>
      <c r="T220" s="382"/>
      <c r="U220" s="60"/>
    </row>
    <row r="221" spans="1:21">
      <c r="A221" s="4"/>
      <c r="B221" s="307" t="s">
        <v>58</v>
      </c>
      <c r="C221" s="308"/>
      <c r="D221" s="309"/>
      <c r="E221" s="310" t="s">
        <v>61</v>
      </c>
      <c r="F221" s="311"/>
      <c r="G221" s="351">
        <v>1</v>
      </c>
      <c r="H221" s="353"/>
      <c r="I221" s="314">
        <f>+'Mensual VEF 2019'!I530+'Mensual VEF 2019'!I685+'Mensual VEF 2019'!I839</f>
        <v>0</v>
      </c>
      <c r="J221" s="315"/>
      <c r="K221" s="316"/>
      <c r="L221" s="314">
        <f>+'Mensual VEF 2019'!L530+'Mensual VEF 2019'!L685+'Mensual VEF 2019'!L839</f>
        <v>0</v>
      </c>
      <c r="M221" s="315"/>
      <c r="N221" s="316"/>
      <c r="O221" s="317">
        <f>+'Mensual VEF 2019'!O839</f>
        <v>1</v>
      </c>
      <c r="P221" s="315"/>
      <c r="Q221" s="316"/>
      <c r="R221" s="317">
        <f>+'Mensual VEF 2019'!R839</f>
        <v>1</v>
      </c>
      <c r="S221" s="315"/>
      <c r="T221" s="316"/>
      <c r="U221" s="60">
        <f t="shared" si="4"/>
        <v>1</v>
      </c>
    </row>
    <row r="222" spans="1:21">
      <c r="A222" s="4"/>
      <c r="B222" s="307" t="s">
        <v>59</v>
      </c>
      <c r="C222" s="308"/>
      <c r="D222" s="309"/>
      <c r="E222" s="310" t="s">
        <v>61</v>
      </c>
      <c r="F222" s="311"/>
      <c r="G222" s="351">
        <v>10</v>
      </c>
      <c r="H222" s="353"/>
      <c r="I222" s="314">
        <f>+'Mensual VEF 2019'!I531+'Mensual VEF 2019'!I686+'Mensual VEF 2019'!I840</f>
        <v>0</v>
      </c>
      <c r="J222" s="315"/>
      <c r="K222" s="316"/>
      <c r="L222" s="314">
        <f>+'Mensual VEF 2019'!L531+'Mensual VEF 2019'!L686+'Mensual VEF 2019'!L840</f>
        <v>0</v>
      </c>
      <c r="M222" s="315"/>
      <c r="N222" s="316"/>
      <c r="O222" s="317">
        <f>+'Mensual VEF 2019'!O840</f>
        <v>10</v>
      </c>
      <c r="P222" s="315"/>
      <c r="Q222" s="316"/>
      <c r="R222" s="317">
        <f>+'Mensual VEF 2019'!R840</f>
        <v>10</v>
      </c>
      <c r="S222" s="315"/>
      <c r="T222" s="316"/>
      <c r="U222" s="60">
        <f t="shared" si="4"/>
        <v>1</v>
      </c>
    </row>
    <row r="223" spans="1:21">
      <c r="A223" s="4"/>
      <c r="B223" s="307" t="s">
        <v>60</v>
      </c>
      <c r="C223" s="308"/>
      <c r="D223" s="309"/>
      <c r="E223" s="310" t="s">
        <v>61</v>
      </c>
      <c r="F223" s="311"/>
      <c r="G223" s="351">
        <v>167</v>
      </c>
      <c r="H223" s="316"/>
      <c r="I223" s="314">
        <f>+'Mensual VEF 2019'!I532+'Mensual VEF 2019'!I687+'Mensual VEF 2019'!I841</f>
        <v>37</v>
      </c>
      <c r="J223" s="315"/>
      <c r="K223" s="316"/>
      <c r="L223" s="314">
        <f>+'Mensual VEF 2019'!L532+'Mensual VEF 2019'!L687+'Mensual VEF 2019'!L841</f>
        <v>37</v>
      </c>
      <c r="M223" s="315"/>
      <c r="N223" s="316"/>
      <c r="O223" s="317">
        <f>+'Mensual VEF 2019'!O841</f>
        <v>167</v>
      </c>
      <c r="P223" s="315"/>
      <c r="Q223" s="316"/>
      <c r="R223" s="317">
        <f>+'Mensual VEF 2019'!R841</f>
        <v>167</v>
      </c>
      <c r="S223" s="315"/>
      <c r="T223" s="316"/>
      <c r="U223" s="60">
        <f t="shared" si="4"/>
        <v>1</v>
      </c>
    </row>
    <row r="224" spans="1:21">
      <c r="A224" s="4"/>
      <c r="B224" s="346" t="s">
        <v>73</v>
      </c>
      <c r="C224" s="359"/>
      <c r="D224" s="360"/>
      <c r="E224" s="361"/>
      <c r="F224" s="362"/>
      <c r="G224" s="363"/>
      <c r="H224" s="364"/>
      <c r="I224" s="365"/>
      <c r="J224" s="366"/>
      <c r="K224" s="366"/>
      <c r="L224" s="366"/>
      <c r="M224" s="366"/>
      <c r="N224" s="367"/>
      <c r="O224" s="381"/>
      <c r="P224" s="382"/>
      <c r="Q224" s="382"/>
      <c r="R224" s="382"/>
      <c r="S224" s="382"/>
      <c r="T224" s="382"/>
      <c r="U224" s="60"/>
    </row>
    <row r="225" spans="1:21">
      <c r="A225" s="4"/>
      <c r="B225" s="307" t="s">
        <v>81</v>
      </c>
      <c r="C225" s="308"/>
      <c r="D225" s="309"/>
      <c r="E225" s="310" t="s">
        <v>74</v>
      </c>
      <c r="F225" s="311"/>
      <c r="G225" s="351">
        <v>100</v>
      </c>
      <c r="H225" s="353"/>
      <c r="I225" s="314">
        <f>+'Mensual VEF 2019'!I534+'Mensual VEF 2019'!I689+'Mensual VEF 2019'!I843</f>
        <v>0</v>
      </c>
      <c r="J225" s="315"/>
      <c r="K225" s="316"/>
      <c r="L225" s="314">
        <f>+'Mensual VEF 2019'!L534+'Mensual VEF 2019'!L689+'Mensual VEF 2019'!L843</f>
        <v>0</v>
      </c>
      <c r="M225" s="315"/>
      <c r="N225" s="316"/>
      <c r="O225" s="317">
        <f>+'Mensual VEF 2019'!O843</f>
        <v>100</v>
      </c>
      <c r="P225" s="315"/>
      <c r="Q225" s="316"/>
      <c r="R225" s="317">
        <f>+'Mensual VEF 2019'!R843</f>
        <v>100</v>
      </c>
      <c r="S225" s="315"/>
      <c r="T225" s="316"/>
      <c r="U225" s="60">
        <f t="shared" si="4"/>
        <v>1</v>
      </c>
    </row>
    <row r="226" spans="1:21">
      <c r="A226" s="4"/>
      <c r="B226" s="346" t="s">
        <v>76</v>
      </c>
      <c r="C226" s="359"/>
      <c r="D226" s="360"/>
      <c r="E226" s="361"/>
      <c r="F226" s="362"/>
      <c r="G226" s="363"/>
      <c r="H226" s="364"/>
      <c r="I226" s="365"/>
      <c r="J226" s="366"/>
      <c r="K226" s="366"/>
      <c r="L226" s="366"/>
      <c r="M226" s="366"/>
      <c r="N226" s="367"/>
      <c r="O226" s="381"/>
      <c r="P226" s="382"/>
      <c r="Q226" s="382"/>
      <c r="R226" s="382"/>
      <c r="S226" s="382"/>
      <c r="T226" s="382"/>
      <c r="U226" s="60"/>
    </row>
    <row r="227" spans="1:21">
      <c r="A227" s="4"/>
      <c r="B227" s="307" t="s">
        <v>124</v>
      </c>
      <c r="C227" s="308"/>
      <c r="D227" s="309"/>
      <c r="E227" s="310" t="s">
        <v>61</v>
      </c>
      <c r="F227" s="311"/>
      <c r="G227" s="351">
        <v>580</v>
      </c>
      <c r="H227" s="353"/>
      <c r="I227" s="314">
        <f>+'Mensual VEF 2019'!I536+'Mensual VEF 2019'!I691+'Mensual VEF 2019'!I845</f>
        <v>130</v>
      </c>
      <c r="J227" s="315"/>
      <c r="K227" s="316"/>
      <c r="L227" s="314">
        <f>+'Mensual VEF 2019'!L536+'Mensual VEF 2019'!L691+'Mensual VEF 2019'!L845</f>
        <v>81</v>
      </c>
      <c r="M227" s="315"/>
      <c r="N227" s="316"/>
      <c r="O227" s="317">
        <f>+'Mensual VEF 2019'!O845</f>
        <v>280</v>
      </c>
      <c r="P227" s="315"/>
      <c r="Q227" s="316"/>
      <c r="R227" s="317">
        <f>+'Mensual VEF 2019'!R845</f>
        <v>231</v>
      </c>
      <c r="S227" s="315"/>
      <c r="T227" s="316"/>
      <c r="U227" s="60">
        <f t="shared" si="4"/>
        <v>0.39827586206896554</v>
      </c>
    </row>
    <row r="228" spans="1:21">
      <c r="A228" s="4"/>
      <c r="B228" s="307" t="s">
        <v>58</v>
      </c>
      <c r="C228" s="308"/>
      <c r="D228" s="309"/>
      <c r="E228" s="310" t="s">
        <v>61</v>
      </c>
      <c r="F228" s="311"/>
      <c r="G228" s="351">
        <v>5</v>
      </c>
      <c r="H228" s="353"/>
      <c r="I228" s="314">
        <f>+'Mensual VEF 2019'!I537+'Mensual VEF 2019'!I692+'Mensual VEF 2019'!I846</f>
        <v>0</v>
      </c>
      <c r="J228" s="315"/>
      <c r="K228" s="316"/>
      <c r="L228" s="314">
        <f>+'Mensual VEF 2019'!L537+'Mensual VEF 2019'!L692+'Mensual VEF 2019'!L846</f>
        <v>0</v>
      </c>
      <c r="M228" s="315"/>
      <c r="N228" s="316"/>
      <c r="O228" s="317">
        <f>+'Mensual VEF 2019'!O846</f>
        <v>5</v>
      </c>
      <c r="P228" s="315"/>
      <c r="Q228" s="316"/>
      <c r="R228" s="317">
        <f>+'Mensual VEF 2019'!R846</f>
        <v>5</v>
      </c>
      <c r="S228" s="315"/>
      <c r="T228" s="316"/>
      <c r="U228" s="60">
        <f t="shared" si="4"/>
        <v>1</v>
      </c>
    </row>
    <row r="229" spans="1:21">
      <c r="A229" s="4"/>
      <c r="B229" s="307" t="s">
        <v>59</v>
      </c>
      <c r="C229" s="308"/>
      <c r="D229" s="309"/>
      <c r="E229" s="310" t="s">
        <v>61</v>
      </c>
      <c r="F229" s="311"/>
      <c r="G229" s="351">
        <v>50</v>
      </c>
      <c r="H229" s="353"/>
      <c r="I229" s="314">
        <f>+'Mensual VEF 2019'!I538+'Mensual VEF 2019'!I693+'Mensual VEF 2019'!I847</f>
        <v>0</v>
      </c>
      <c r="J229" s="315"/>
      <c r="K229" s="316"/>
      <c r="L229" s="314">
        <f>+'Mensual VEF 2019'!L538+'Mensual VEF 2019'!L693+'Mensual VEF 2019'!L847</f>
        <v>0</v>
      </c>
      <c r="M229" s="315"/>
      <c r="N229" s="316"/>
      <c r="O229" s="317">
        <f>+'Mensual VEF 2019'!O847</f>
        <v>50</v>
      </c>
      <c r="P229" s="315"/>
      <c r="Q229" s="316"/>
      <c r="R229" s="317">
        <f>+'Mensual VEF 2019'!R847</f>
        <v>50</v>
      </c>
      <c r="S229" s="315"/>
      <c r="T229" s="316"/>
      <c r="U229" s="60">
        <f t="shared" si="4"/>
        <v>1</v>
      </c>
    </row>
    <row r="230" spans="1:21">
      <c r="A230" s="4"/>
      <c r="B230" s="307" t="s">
        <v>60</v>
      </c>
      <c r="C230" s="308"/>
      <c r="D230" s="309"/>
      <c r="E230" s="310" t="s">
        <v>61</v>
      </c>
      <c r="F230" s="311"/>
      <c r="G230" s="351">
        <v>1708</v>
      </c>
      <c r="H230" s="316"/>
      <c r="I230" s="314">
        <f>+'Mensual VEF 2019'!I539+'Mensual VEF 2019'!I694+'Mensual VEF 2019'!I848</f>
        <v>381</v>
      </c>
      <c r="J230" s="315"/>
      <c r="K230" s="316"/>
      <c r="L230" s="314">
        <f>+'Mensual VEF 2019'!L539+'Mensual VEF 2019'!L694+'Mensual VEF 2019'!L848</f>
        <v>208</v>
      </c>
      <c r="M230" s="315"/>
      <c r="N230" s="316"/>
      <c r="O230" s="317">
        <f>+'Mensual VEF 2019'!O848</f>
        <v>1031</v>
      </c>
      <c r="P230" s="315"/>
      <c r="Q230" s="316"/>
      <c r="R230" s="317">
        <f>+'Mensual VEF 2019'!R848</f>
        <v>858</v>
      </c>
      <c r="S230" s="315"/>
      <c r="T230" s="316"/>
      <c r="U230" s="60">
        <f t="shared" si="4"/>
        <v>0.50234192037470726</v>
      </c>
    </row>
    <row r="231" spans="1:21">
      <c r="A231" s="4"/>
      <c r="B231" s="307" t="s">
        <v>75</v>
      </c>
      <c r="C231" s="308"/>
      <c r="D231" s="309"/>
      <c r="E231" s="310" t="s">
        <v>61</v>
      </c>
      <c r="F231" s="311"/>
      <c r="G231" s="351">
        <v>8</v>
      </c>
      <c r="H231" s="353"/>
      <c r="I231" s="314">
        <f>+'Mensual VEF 2019'!I540+'Mensual VEF 2019'!I695+'Mensual VEF 2019'!I849</f>
        <v>0</v>
      </c>
      <c r="J231" s="315"/>
      <c r="K231" s="316"/>
      <c r="L231" s="314">
        <f>+'Mensual VEF 2019'!L540+'Mensual VEF 2019'!L695+'Mensual VEF 2019'!L849</f>
        <v>0</v>
      </c>
      <c r="M231" s="315"/>
      <c r="N231" s="316"/>
      <c r="O231" s="317">
        <f>+'Mensual VEF 2019'!O849</f>
        <v>8</v>
      </c>
      <c r="P231" s="315"/>
      <c r="Q231" s="316"/>
      <c r="R231" s="317">
        <f>+'Mensual VEF 2019'!R849</f>
        <v>8</v>
      </c>
      <c r="S231" s="315"/>
      <c r="T231" s="316"/>
      <c r="U231" s="60">
        <f t="shared" si="4"/>
        <v>1</v>
      </c>
    </row>
    <row r="232" spans="1:21">
      <c r="A232" s="4"/>
      <c r="B232" s="307" t="s">
        <v>60</v>
      </c>
      <c r="C232" s="308"/>
      <c r="D232" s="309"/>
      <c r="E232" s="310" t="s">
        <v>61</v>
      </c>
      <c r="F232" s="311"/>
      <c r="G232" s="351">
        <v>96</v>
      </c>
      <c r="H232" s="353"/>
      <c r="I232" s="314">
        <f>+'Mensual VEF 2019'!I541+'Mensual VEF 2019'!I696+'Mensual VEF 2019'!I850</f>
        <v>24</v>
      </c>
      <c r="J232" s="315"/>
      <c r="K232" s="316"/>
      <c r="L232" s="314">
        <f>+'Mensual VEF 2019'!L541+'Mensual VEF 2019'!L696+'Mensual VEF 2019'!L850</f>
        <v>16</v>
      </c>
      <c r="M232" s="315"/>
      <c r="N232" s="316"/>
      <c r="O232" s="317">
        <f>+'Mensual VEF 2019'!O850</f>
        <v>48</v>
      </c>
      <c r="P232" s="315"/>
      <c r="Q232" s="316"/>
      <c r="R232" s="317">
        <f>+'Mensual VEF 2019'!R850</f>
        <v>40</v>
      </c>
      <c r="S232" s="315"/>
      <c r="T232" s="316"/>
      <c r="U232" s="60">
        <f t="shared" si="4"/>
        <v>0.41666666666666669</v>
      </c>
    </row>
    <row r="233" spans="1:21">
      <c r="A233" s="4"/>
      <c r="B233" s="346" t="s">
        <v>77</v>
      </c>
      <c r="C233" s="359"/>
      <c r="D233" s="360"/>
      <c r="E233" s="361"/>
      <c r="F233" s="362"/>
      <c r="G233" s="363"/>
      <c r="H233" s="364"/>
      <c r="I233" s="381"/>
      <c r="J233" s="382"/>
      <c r="K233" s="382"/>
      <c r="L233" s="382"/>
      <c r="M233" s="382"/>
      <c r="N233" s="362"/>
      <c r="O233" s="381"/>
      <c r="P233" s="382"/>
      <c r="Q233" s="382"/>
      <c r="R233" s="382"/>
      <c r="S233" s="382"/>
      <c r="T233" s="382"/>
      <c r="U233" s="60"/>
    </row>
    <row r="234" spans="1:21">
      <c r="A234" s="4"/>
      <c r="B234" s="307" t="s">
        <v>81</v>
      </c>
      <c r="C234" s="308"/>
      <c r="D234" s="309"/>
      <c r="E234" s="310" t="s">
        <v>74</v>
      </c>
      <c r="F234" s="311"/>
      <c r="G234" s="351">
        <v>500</v>
      </c>
      <c r="H234" s="353"/>
      <c r="I234" s="314">
        <f>+'Mensual VEF 2019'!I543+'Mensual VEF 2019'!I698+'Mensual VEF 2019'!I852</f>
        <v>260</v>
      </c>
      <c r="J234" s="315"/>
      <c r="K234" s="316"/>
      <c r="L234" s="314">
        <f>+'Mensual VEF 2019'!L543+'Mensual VEF 2019'!L698+'Mensual VEF 2019'!L852</f>
        <v>215.75</v>
      </c>
      <c r="M234" s="315"/>
      <c r="N234" s="316"/>
      <c r="O234" s="317">
        <f>+'Mensual VEF 2019'!O852</f>
        <v>275</v>
      </c>
      <c r="P234" s="315"/>
      <c r="Q234" s="316"/>
      <c r="R234" s="317">
        <f>+'Mensual VEF 2019'!R852</f>
        <v>231.32</v>
      </c>
      <c r="S234" s="315"/>
      <c r="T234" s="316"/>
      <c r="U234" s="60">
        <f t="shared" si="4"/>
        <v>0.46264</v>
      </c>
    </row>
    <row r="235" spans="1:21">
      <c r="A235" s="4"/>
      <c r="B235" s="346" t="s">
        <v>125</v>
      </c>
      <c r="C235" s="359"/>
      <c r="D235" s="360"/>
      <c r="E235" s="361"/>
      <c r="F235" s="362"/>
      <c r="G235" s="363"/>
      <c r="H235" s="364"/>
      <c r="I235" s="381"/>
      <c r="J235" s="382"/>
      <c r="K235" s="382"/>
      <c r="L235" s="382"/>
      <c r="M235" s="382"/>
      <c r="N235" s="362"/>
      <c r="O235" s="381"/>
      <c r="P235" s="382"/>
      <c r="Q235" s="382"/>
      <c r="R235" s="382"/>
      <c r="S235" s="382"/>
      <c r="T235" s="382"/>
      <c r="U235" s="60"/>
    </row>
    <row r="236" spans="1:21">
      <c r="A236" s="4"/>
      <c r="B236" s="307" t="s">
        <v>126</v>
      </c>
      <c r="C236" s="308"/>
      <c r="D236" s="309"/>
      <c r="E236" s="310" t="s">
        <v>61</v>
      </c>
      <c r="F236" s="311"/>
      <c r="G236" s="351">
        <v>8</v>
      </c>
      <c r="H236" s="353"/>
      <c r="I236" s="314">
        <f>+'Mensual VEF 2019'!I545+'Mensual VEF 2019'!I700+'Mensual VEF 2019'!I854</f>
        <v>8</v>
      </c>
      <c r="J236" s="315"/>
      <c r="K236" s="316"/>
      <c r="L236" s="314">
        <f>+'Mensual VEF 2019'!L545+'Mensual VEF 2019'!L700+'Mensual VEF 2019'!L854</f>
        <v>8</v>
      </c>
      <c r="M236" s="315"/>
      <c r="N236" s="316"/>
      <c r="O236" s="317">
        <f>+'Mensual VEF 2019'!O854</f>
        <v>8</v>
      </c>
      <c r="P236" s="315"/>
      <c r="Q236" s="316"/>
      <c r="R236" s="317">
        <f>+'Mensual VEF 2019'!R854</f>
        <v>8</v>
      </c>
      <c r="S236" s="315"/>
      <c r="T236" s="316"/>
      <c r="U236" s="60">
        <f t="shared" si="4"/>
        <v>1</v>
      </c>
    </row>
    <row r="237" spans="1:21" ht="15" customHeight="1">
      <c r="A237" s="4"/>
      <c r="B237" s="307" t="s">
        <v>60</v>
      </c>
      <c r="C237" s="308"/>
      <c r="D237" s="309"/>
      <c r="E237" s="310" t="s">
        <v>61</v>
      </c>
      <c r="F237" s="311"/>
      <c r="G237" s="351">
        <v>64</v>
      </c>
      <c r="H237" s="353"/>
      <c r="I237" s="314">
        <f>+'Mensual VEF 2019'!I546+'Mensual VEF 2019'!I701+'Mensual VEF 2019'!I855</f>
        <v>32</v>
      </c>
      <c r="J237" s="315"/>
      <c r="K237" s="316"/>
      <c r="L237" s="314">
        <f>+'Mensual VEF 2019'!L546+'Mensual VEF 2019'!L701+'Mensual VEF 2019'!L855</f>
        <v>8</v>
      </c>
      <c r="M237" s="315"/>
      <c r="N237" s="316"/>
      <c r="O237" s="317">
        <f>+'Mensual VEF 2019'!O855</f>
        <v>32</v>
      </c>
      <c r="P237" s="315"/>
      <c r="Q237" s="316"/>
      <c r="R237" s="317">
        <f>+'Mensual VEF 2019'!R855</f>
        <v>8</v>
      </c>
      <c r="S237" s="315"/>
      <c r="T237" s="316"/>
      <c r="U237" s="60">
        <f t="shared" si="4"/>
        <v>0.125</v>
      </c>
    </row>
    <row r="238" spans="1:21">
      <c r="A238" s="4"/>
      <c r="B238" s="346" t="s">
        <v>84</v>
      </c>
      <c r="C238" s="347"/>
      <c r="D238" s="348"/>
      <c r="E238" s="349"/>
      <c r="F238" s="350"/>
      <c r="G238" s="351"/>
      <c r="H238" s="316"/>
      <c r="I238" s="314"/>
      <c r="J238" s="315"/>
      <c r="K238" s="316"/>
      <c r="L238" s="317"/>
      <c r="M238" s="315"/>
      <c r="N238" s="352"/>
      <c r="O238" s="317"/>
      <c r="P238" s="315"/>
      <c r="Q238" s="315"/>
      <c r="R238" s="315"/>
      <c r="S238" s="315"/>
      <c r="T238" s="315"/>
      <c r="U238" s="60"/>
    </row>
    <row r="239" spans="1:21">
      <c r="A239" s="4"/>
      <c r="B239" s="307" t="s">
        <v>78</v>
      </c>
      <c r="C239" s="308"/>
      <c r="D239" s="309"/>
      <c r="E239" s="310" t="s">
        <v>61</v>
      </c>
      <c r="F239" s="311"/>
      <c r="G239" s="351">
        <v>36</v>
      </c>
      <c r="H239" s="353"/>
      <c r="I239" s="314">
        <f>+'Mensual VEF 2019'!I548+'Mensual VEF 2019'!I703+'Mensual VEF 2019'!I857</f>
        <v>6</v>
      </c>
      <c r="J239" s="315"/>
      <c r="K239" s="316"/>
      <c r="L239" s="314">
        <f>+'Mensual VEF 2019'!L548+'Mensual VEF 2019'!L703+'Mensual VEF 2019'!L857</f>
        <v>6</v>
      </c>
      <c r="M239" s="315"/>
      <c r="N239" s="316"/>
      <c r="O239" s="317">
        <f>+'Mensual VEF 2019'!O857</f>
        <v>6</v>
      </c>
      <c r="P239" s="315"/>
      <c r="Q239" s="316"/>
      <c r="R239" s="317">
        <f>+'Mensual VEF 2019'!R857</f>
        <v>6</v>
      </c>
      <c r="S239" s="315"/>
      <c r="T239" s="316"/>
      <c r="U239" s="60">
        <f t="shared" si="4"/>
        <v>0.16666666666666666</v>
      </c>
    </row>
    <row r="240" spans="1:21">
      <c r="A240" s="4"/>
      <c r="B240" s="346" t="s">
        <v>79</v>
      </c>
      <c r="C240" s="347"/>
      <c r="D240" s="348"/>
      <c r="E240" s="349"/>
      <c r="F240" s="350"/>
      <c r="G240" s="351"/>
      <c r="H240" s="316"/>
      <c r="I240" s="314"/>
      <c r="J240" s="315"/>
      <c r="K240" s="316"/>
      <c r="L240" s="317"/>
      <c r="M240" s="315"/>
      <c r="N240" s="352"/>
      <c r="O240" s="317"/>
      <c r="P240" s="315"/>
      <c r="Q240" s="315"/>
      <c r="R240" s="315"/>
      <c r="S240" s="315"/>
      <c r="T240" s="315"/>
      <c r="U240" s="60"/>
    </row>
    <row r="241" spans="1:21" ht="15" customHeight="1">
      <c r="A241" s="4"/>
      <c r="B241" s="307" t="s">
        <v>79</v>
      </c>
      <c r="C241" s="308"/>
      <c r="D241" s="309"/>
      <c r="E241" s="310" t="s">
        <v>61</v>
      </c>
      <c r="F241" s="311"/>
      <c r="G241" s="351">
        <v>15</v>
      </c>
      <c r="H241" s="316"/>
      <c r="I241" s="314">
        <f>+'Mensual VEF 2019'!I550+'Mensual VEF 2019'!I705+'Mensual VEF 2019'!I859</f>
        <v>5</v>
      </c>
      <c r="J241" s="315"/>
      <c r="K241" s="316"/>
      <c r="L241" s="314">
        <f>+'Mensual VEF 2019'!L550+'Mensual VEF 2019'!L705+'Mensual VEF 2019'!L859</f>
        <v>0</v>
      </c>
      <c r="M241" s="315"/>
      <c r="N241" s="316"/>
      <c r="O241" s="317">
        <f>+'Mensual VEF 2019'!O859</f>
        <v>5</v>
      </c>
      <c r="P241" s="315"/>
      <c r="Q241" s="316"/>
      <c r="R241" s="317">
        <f>+'Mensual VEF 2019'!R859</f>
        <v>0</v>
      </c>
      <c r="S241" s="315"/>
      <c r="T241" s="316"/>
      <c r="U241" s="60">
        <f t="shared" si="4"/>
        <v>0</v>
      </c>
    </row>
    <row r="242" spans="1:21" ht="15" customHeight="1">
      <c r="A242" s="4"/>
      <c r="B242" s="346" t="s">
        <v>80</v>
      </c>
      <c r="C242" s="347"/>
      <c r="D242" s="348"/>
      <c r="E242" s="349"/>
      <c r="F242" s="350"/>
      <c r="G242" s="351"/>
      <c r="H242" s="316"/>
      <c r="I242" s="314"/>
      <c r="J242" s="315"/>
      <c r="K242" s="316"/>
      <c r="L242" s="317"/>
      <c r="M242" s="315"/>
      <c r="N242" s="352"/>
      <c r="O242" s="317"/>
      <c r="P242" s="315"/>
      <c r="Q242" s="315"/>
      <c r="R242" s="315"/>
      <c r="S242" s="315"/>
      <c r="T242" s="315"/>
      <c r="U242" s="60"/>
    </row>
    <row r="243" spans="1:21" ht="15" customHeight="1" thickBot="1">
      <c r="A243" s="4"/>
      <c r="B243" s="307" t="s">
        <v>80</v>
      </c>
      <c r="C243" s="308"/>
      <c r="D243" s="309"/>
      <c r="E243" s="310" t="s">
        <v>61</v>
      </c>
      <c r="F243" s="311"/>
      <c r="G243" s="312">
        <v>1</v>
      </c>
      <c r="H243" s="313"/>
      <c r="I243" s="314">
        <f>+'Mensual VEF 2019'!I552+'Mensual VEF 2019'!I707+'Mensual VEF 2019'!I861</f>
        <v>0</v>
      </c>
      <c r="J243" s="315"/>
      <c r="K243" s="316"/>
      <c r="L243" s="314">
        <f>+'Mensual VEF 2019'!L552+'Mensual VEF 2019'!L707+'Mensual VEF 2019'!L861</f>
        <v>0</v>
      </c>
      <c r="M243" s="315"/>
      <c r="N243" s="316"/>
      <c r="O243" s="317">
        <f>+'Mensual VEF 2019'!O861</f>
        <v>0</v>
      </c>
      <c r="P243" s="315"/>
      <c r="Q243" s="316"/>
      <c r="R243" s="317">
        <f>+'Mensual VEF 2019'!R861</f>
        <v>0</v>
      </c>
      <c r="S243" s="315"/>
      <c r="T243" s="316"/>
      <c r="U243" s="60">
        <f t="shared" si="4"/>
        <v>0</v>
      </c>
    </row>
    <row r="244" spans="1:21" ht="15.75" thickBot="1">
      <c r="A244" s="4"/>
      <c r="B244" s="318"/>
      <c r="C244" s="319"/>
      <c r="D244" s="319"/>
      <c r="E244" s="319"/>
      <c r="F244" s="320"/>
      <c r="G244" s="321"/>
      <c r="H244" s="322"/>
      <c r="I244" s="322"/>
      <c r="J244" s="322"/>
      <c r="K244" s="322"/>
      <c r="L244" s="322"/>
      <c r="M244" s="322"/>
      <c r="N244" s="323"/>
      <c r="O244" s="321"/>
      <c r="P244" s="322"/>
      <c r="Q244" s="322"/>
      <c r="R244" s="322"/>
      <c r="S244" s="322"/>
      <c r="T244" s="322"/>
      <c r="U244" s="323"/>
    </row>
    <row r="245" spans="1:21" ht="15.75" thickBot="1">
      <c r="B245" s="7"/>
      <c r="C245" s="8"/>
      <c r="D245" s="9"/>
      <c r="E245" s="10"/>
      <c r="F245" s="11"/>
      <c r="G245" s="12"/>
      <c r="H245" s="13"/>
      <c r="I245" s="14"/>
      <c r="J245" s="14"/>
      <c r="K245" s="15"/>
      <c r="L245" s="14"/>
      <c r="M245" s="15"/>
      <c r="N245" s="14"/>
      <c r="O245" s="14"/>
      <c r="P245" s="14"/>
      <c r="Q245" s="14"/>
      <c r="R245" s="15"/>
      <c r="S245" s="14"/>
      <c r="T245" s="12"/>
      <c r="U245" s="14"/>
    </row>
    <row r="246" spans="1:21" ht="16.5" customHeight="1" thickBot="1">
      <c r="A246" s="4"/>
      <c r="B246" s="324" t="s">
        <v>22</v>
      </c>
      <c r="C246" s="325"/>
      <c r="D246" s="325"/>
      <c r="E246" s="325"/>
      <c r="F246" s="326"/>
      <c r="G246" s="330" t="s">
        <v>127</v>
      </c>
      <c r="H246" s="331"/>
      <c r="I246" s="331"/>
      <c r="J246" s="331"/>
      <c r="K246" s="331"/>
      <c r="L246" s="331"/>
      <c r="M246" s="331"/>
      <c r="N246" s="331"/>
      <c r="O246" s="331"/>
      <c r="P246" s="331"/>
      <c r="Q246" s="331"/>
      <c r="R246" s="331"/>
      <c r="S246" s="331"/>
      <c r="T246" s="331"/>
      <c r="U246" s="332"/>
    </row>
    <row r="247" spans="1:21" ht="15.75" customHeight="1" thickBot="1">
      <c r="A247" s="4"/>
      <c r="B247" s="327"/>
      <c r="C247" s="328"/>
      <c r="D247" s="328"/>
      <c r="E247" s="328"/>
      <c r="F247" s="329"/>
      <c r="G247" s="333" t="s">
        <v>24</v>
      </c>
      <c r="H247" s="334"/>
      <c r="I247" s="328" t="s">
        <v>135</v>
      </c>
      <c r="J247" s="328"/>
      <c r="K247" s="328"/>
      <c r="L247" s="328"/>
      <c r="M247" s="328"/>
      <c r="N247" s="329"/>
      <c r="O247" s="339" t="s">
        <v>134</v>
      </c>
      <c r="P247" s="340"/>
      <c r="Q247" s="340"/>
      <c r="R247" s="340"/>
      <c r="S247" s="340"/>
      <c r="T247" s="340"/>
      <c r="U247" s="341"/>
    </row>
    <row r="248" spans="1:21" ht="15.75" customHeight="1" thickBot="1">
      <c r="A248" s="4"/>
      <c r="B248" s="327"/>
      <c r="C248" s="328"/>
      <c r="D248" s="328"/>
      <c r="E248" s="328"/>
      <c r="F248" s="329"/>
      <c r="G248" s="335"/>
      <c r="H248" s="336"/>
      <c r="I248" s="280" t="s">
        <v>18</v>
      </c>
      <c r="J248" s="281"/>
      <c r="K248" s="282"/>
      <c r="L248" s="280" t="s">
        <v>25</v>
      </c>
      <c r="M248" s="281"/>
      <c r="N248" s="282"/>
      <c r="O248" s="280" t="s">
        <v>18</v>
      </c>
      <c r="P248" s="281"/>
      <c r="Q248" s="342"/>
      <c r="R248" s="343" t="s">
        <v>25</v>
      </c>
      <c r="S248" s="281"/>
      <c r="T248" s="282"/>
      <c r="U248" s="344" t="s">
        <v>20</v>
      </c>
    </row>
    <row r="249" spans="1:21" ht="25.5" customHeight="1" thickBot="1">
      <c r="A249" s="4"/>
      <c r="B249" s="327"/>
      <c r="C249" s="328"/>
      <c r="D249" s="328"/>
      <c r="E249" s="328"/>
      <c r="F249" s="329"/>
      <c r="G249" s="337"/>
      <c r="H249" s="338"/>
      <c r="I249" s="95" t="s">
        <v>26</v>
      </c>
      <c r="J249" s="93" t="s">
        <v>27</v>
      </c>
      <c r="K249" s="93" t="s">
        <v>28</v>
      </c>
      <c r="L249" s="95" t="s">
        <v>26</v>
      </c>
      <c r="M249" s="93" t="s">
        <v>27</v>
      </c>
      <c r="N249" s="96" t="s">
        <v>28</v>
      </c>
      <c r="O249" s="19" t="s">
        <v>26</v>
      </c>
      <c r="P249" s="95" t="s">
        <v>27</v>
      </c>
      <c r="Q249" s="20" t="s">
        <v>28</v>
      </c>
      <c r="R249" s="21" t="s">
        <v>26</v>
      </c>
      <c r="S249" s="94" t="s">
        <v>27</v>
      </c>
      <c r="T249" s="93" t="s">
        <v>28</v>
      </c>
      <c r="U249" s="345"/>
    </row>
    <row r="250" spans="1:21" ht="15.75" thickBot="1">
      <c r="A250" s="4"/>
      <c r="B250" s="293" t="s">
        <v>29</v>
      </c>
      <c r="C250" s="294"/>
      <c r="D250" s="294"/>
      <c r="E250" s="294"/>
      <c r="F250" s="294"/>
      <c r="G250" s="294"/>
      <c r="H250" s="294"/>
      <c r="I250" s="294"/>
      <c r="J250" s="294"/>
      <c r="K250" s="294"/>
      <c r="L250" s="294"/>
      <c r="M250" s="294"/>
      <c r="N250" s="294"/>
      <c r="O250" s="294"/>
      <c r="P250" s="294"/>
      <c r="Q250" s="294"/>
      <c r="R250" s="294"/>
      <c r="S250" s="294"/>
      <c r="T250" s="294"/>
      <c r="U250" s="295"/>
    </row>
    <row r="251" spans="1:21" s="40" customFormat="1" ht="15.75" customHeight="1">
      <c r="A251" s="134"/>
      <c r="B251" s="296" t="s">
        <v>82</v>
      </c>
      <c r="C251" s="297"/>
      <c r="D251" s="297"/>
      <c r="E251" s="297"/>
      <c r="F251" s="298"/>
      <c r="G251" s="299">
        <v>276000</v>
      </c>
      <c r="H251" s="300"/>
      <c r="I251" s="133">
        <f>+'Mensual VEF 2019'!I560+'Mensual VEF 2019'!I715+'Mensual VEF 2019'!I869</f>
        <v>69000</v>
      </c>
      <c r="J251" s="133">
        <f>+'Mensual VEF 2019'!J560+'Mensual VEF 2019'!J715+'Mensual VEF 2019'!J869</f>
        <v>0</v>
      </c>
      <c r="K251" s="133">
        <f>+'Mensual VEF 2019'!K560+'Mensual VEF 2019'!K715+'Mensual VEF 2019'!K869</f>
        <v>0</v>
      </c>
      <c r="L251" s="133">
        <f>+'Mensual VEF 2019'!L560+'Mensual VEF 2019'!L715+'Mensual VEF 2019'!L869</f>
        <v>75492.78</v>
      </c>
      <c r="M251" s="133">
        <f>+'Mensual VEF 2019'!M560+'Mensual VEF 2019'!M715+'Mensual VEF 2019'!M869</f>
        <v>0</v>
      </c>
      <c r="N251" s="133">
        <f>+'Mensual VEF 2019'!N560+'Mensual VEF 2019'!N715+'Mensual VEF 2019'!N869</f>
        <v>0</v>
      </c>
      <c r="O251" s="133">
        <f>+'Mensual VEF 2019'!O869</f>
        <v>138000</v>
      </c>
      <c r="P251" s="133">
        <f>+'Mensual VEF 2019'!P869</f>
        <v>0</v>
      </c>
      <c r="Q251" s="135">
        <f>+'Mensual VEF 2019'!Q869</f>
        <v>0</v>
      </c>
      <c r="R251" s="133">
        <f>+'Mensual VEF 2019'!R869</f>
        <v>135296.78999999998</v>
      </c>
      <c r="S251" s="133">
        <f>+'Mensual VEF 2019'!S869</f>
        <v>0</v>
      </c>
      <c r="T251" s="135">
        <f>+'Mensual VEF 2019'!T869</f>
        <v>0</v>
      </c>
      <c r="U251" s="136">
        <f>R251/G251</f>
        <v>0.49020576086956513</v>
      </c>
    </row>
    <row r="252" spans="1:21" s="40" customFormat="1" ht="15" customHeight="1">
      <c r="A252" s="134"/>
      <c r="B252" s="301" t="s">
        <v>83</v>
      </c>
      <c r="C252" s="302"/>
      <c r="D252" s="302"/>
      <c r="E252" s="302"/>
      <c r="F252" s="303"/>
      <c r="G252" s="304">
        <v>270000</v>
      </c>
      <c r="H252" s="305"/>
      <c r="I252" s="148">
        <f>+'Mensual VEF 2019'!I561+'Mensual VEF 2019'!I716+'Mensual VEF 2019'!I870</f>
        <v>67500</v>
      </c>
      <c r="J252" s="89">
        <f>+'Mensual VEF 2019'!J561+'Mensual VEF 2019'!J716+'Mensual VEF 2019'!J870</f>
        <v>0</v>
      </c>
      <c r="K252" s="89">
        <f>+'Mensual VEF 2019'!K561+'Mensual VEF 2019'!K716+'Mensual VEF 2019'!K870</f>
        <v>0</v>
      </c>
      <c r="L252" s="89">
        <f>+'Mensual VEF 2019'!L561+'Mensual VEF 2019'!L716+'Mensual VEF 2019'!L870</f>
        <v>69795.92</v>
      </c>
      <c r="M252" s="89">
        <f>+'Mensual VEF 2019'!M561+'Mensual VEF 2019'!M716+'Mensual VEF 2019'!M870</f>
        <v>0</v>
      </c>
      <c r="N252" s="89">
        <f>+'Mensual VEF 2019'!N561+'Mensual VEF 2019'!N716+'Mensual VEF 2019'!N870</f>
        <v>0</v>
      </c>
      <c r="O252" s="89">
        <f>+'Mensual VEF 2019'!O870</f>
        <v>135000</v>
      </c>
      <c r="P252" s="89">
        <f>+'Mensual VEF 2019'!P870</f>
        <v>0</v>
      </c>
      <c r="Q252" s="89">
        <f>+'Mensual VEF 2019'!Q870</f>
        <v>0</v>
      </c>
      <c r="R252" s="89">
        <f>+'Mensual VEF 2019'!R870</f>
        <v>134815.09999999998</v>
      </c>
      <c r="S252" s="89">
        <f>+'Mensual VEF 2019'!S870</f>
        <v>0</v>
      </c>
      <c r="T252" s="89">
        <f>+'Mensual VEF 2019'!T870</f>
        <v>0</v>
      </c>
      <c r="U252" s="138">
        <f>R252/G252</f>
        <v>0.49931518518518508</v>
      </c>
    </row>
    <row r="253" spans="1:21" s="40" customFormat="1" ht="15" customHeight="1">
      <c r="A253" s="134"/>
      <c r="B253" s="301" t="s">
        <v>85</v>
      </c>
      <c r="C253" s="302"/>
      <c r="D253" s="302"/>
      <c r="E253" s="302"/>
      <c r="F253" s="303"/>
      <c r="G253" s="304">
        <v>8250</v>
      </c>
      <c r="H253" s="305"/>
      <c r="I253" s="148">
        <f>+'Mensual VEF 2019'!I562+'Mensual VEF 2019'!I717+'Mensual VEF 2019'!I871</f>
        <v>8250</v>
      </c>
      <c r="J253" s="89">
        <f>+'Mensual VEF 2019'!J562+'Mensual VEF 2019'!J717+'Mensual VEF 2019'!J871</f>
        <v>0</v>
      </c>
      <c r="K253" s="89">
        <f>+'Mensual VEF 2019'!K562+'Mensual VEF 2019'!K717+'Mensual VEF 2019'!K871</f>
        <v>0</v>
      </c>
      <c r="L253" s="89">
        <f>+'Mensual VEF 2019'!L562+'Mensual VEF 2019'!L717+'Mensual VEF 2019'!L871</f>
        <v>0</v>
      </c>
      <c r="M253" s="89">
        <f>+'Mensual VEF 2019'!M562+'Mensual VEF 2019'!M717+'Mensual VEF 2019'!M871</f>
        <v>0</v>
      </c>
      <c r="N253" s="89">
        <f>+'Mensual VEF 2019'!N562+'Mensual VEF 2019'!N717+'Mensual VEF 2019'!N871</f>
        <v>0</v>
      </c>
      <c r="O253" s="89">
        <f>+'Mensual VEF 2019'!O871</f>
        <v>8250</v>
      </c>
      <c r="P253" s="89">
        <f>+'Mensual VEF 2019'!P871</f>
        <v>0</v>
      </c>
      <c r="Q253" s="89">
        <f>+'Mensual VEF 2019'!Q871</f>
        <v>0</v>
      </c>
      <c r="R253" s="89">
        <f>+'Mensual VEF 2019'!R871</f>
        <v>0</v>
      </c>
      <c r="S253" s="89">
        <f>+'Mensual VEF 2019'!S871</f>
        <v>0</v>
      </c>
      <c r="T253" s="89">
        <f>+'Mensual VEF 2019'!T871</f>
        <v>0</v>
      </c>
      <c r="U253" s="138">
        <f>R253/G253</f>
        <v>0</v>
      </c>
    </row>
    <row r="254" spans="1:21" s="40" customFormat="1">
      <c r="A254" s="134"/>
      <c r="B254" s="301" t="s">
        <v>136</v>
      </c>
      <c r="C254" s="302"/>
      <c r="D254" s="302"/>
      <c r="E254" s="302"/>
      <c r="F254" s="303"/>
      <c r="G254" s="304">
        <v>135300</v>
      </c>
      <c r="H254" s="305"/>
      <c r="I254" s="148">
        <f>+'Mensual VEF 2019'!I563+'Mensual VEF 2019'!I718+'Mensual VEF 2019'!I872</f>
        <v>44000</v>
      </c>
      <c r="J254" s="89">
        <f>+'Mensual VEF 2019'!J563+'Mensual VEF 2019'!J718+'Mensual VEF 2019'!J872</f>
        <v>0</v>
      </c>
      <c r="K254" s="89">
        <f>+'Mensual VEF 2019'!K563+'Mensual VEF 2019'!K718+'Mensual VEF 2019'!K872</f>
        <v>0</v>
      </c>
      <c r="L254" s="89">
        <f>+'Mensual VEF 2019'!L563+'Mensual VEF 2019'!L718+'Mensual VEF 2019'!L872</f>
        <v>65400</v>
      </c>
      <c r="M254" s="89">
        <f>+'Mensual VEF 2019'!M563+'Mensual VEF 2019'!M718+'Mensual VEF 2019'!M872</f>
        <v>0</v>
      </c>
      <c r="N254" s="89">
        <f>+'Mensual VEF 2019'!N563+'Mensual VEF 2019'!N718+'Mensual VEF 2019'!N872</f>
        <v>0</v>
      </c>
      <c r="O254" s="89">
        <f>+'Mensual VEF 2019'!O872</f>
        <v>88000</v>
      </c>
      <c r="P254" s="89">
        <f>+'Mensual VEF 2019'!P872</f>
        <v>0</v>
      </c>
      <c r="Q254" s="89">
        <f>+'Mensual VEF 2019'!Q872</f>
        <v>0</v>
      </c>
      <c r="R254" s="89">
        <f>+'Mensual VEF 2019'!R872</f>
        <v>111400</v>
      </c>
      <c r="S254" s="89">
        <f>+'Mensual VEF 2019'!S872</f>
        <v>0</v>
      </c>
      <c r="T254" s="89">
        <f>+'Mensual VEF 2019'!T872</f>
        <v>0</v>
      </c>
      <c r="U254" s="138">
        <f>R254/G254</f>
        <v>0.82335550628233556</v>
      </c>
    </row>
    <row r="255" spans="1:21" s="40" customFormat="1" ht="15" customHeight="1">
      <c r="A255" s="134"/>
      <c r="B255" s="301" t="s">
        <v>141</v>
      </c>
      <c r="C255" s="302"/>
      <c r="D255" s="302"/>
      <c r="E255" s="302"/>
      <c r="F255" s="303"/>
      <c r="G255" s="304">
        <v>45500</v>
      </c>
      <c r="H255" s="305"/>
      <c r="I255" s="148">
        <f>+'Mensual VEF 2019'!I564+'Mensual VEF 2019'!I719+'Mensual VEF 2019'!I873</f>
        <v>0</v>
      </c>
      <c r="J255" s="89">
        <f>+'Mensual VEF 2019'!J564+'Mensual VEF 2019'!J719+'Mensual VEF 2019'!J873</f>
        <v>0</v>
      </c>
      <c r="K255" s="89">
        <f>+'Mensual VEF 2019'!K564+'Mensual VEF 2019'!K719+'Mensual VEF 2019'!K873</f>
        <v>0</v>
      </c>
      <c r="L255" s="89">
        <f>+'Mensual VEF 2019'!L564+'Mensual VEF 2019'!L719+'Mensual VEF 2019'!L873</f>
        <v>0</v>
      </c>
      <c r="M255" s="89">
        <f>+'Mensual VEF 2019'!M564+'Mensual VEF 2019'!M719+'Mensual VEF 2019'!M873</f>
        <v>0</v>
      </c>
      <c r="N255" s="89">
        <f>+'Mensual VEF 2019'!N564+'Mensual VEF 2019'!N719+'Mensual VEF 2019'!N873</f>
        <v>0</v>
      </c>
      <c r="O255" s="89">
        <f>+'Mensual VEF 2019'!O873</f>
        <v>0</v>
      </c>
      <c r="P255" s="89">
        <f>+'Mensual VEF 2019'!P873</f>
        <v>0</v>
      </c>
      <c r="Q255" s="89">
        <f>+'Mensual VEF 2019'!Q873</f>
        <v>0</v>
      </c>
      <c r="R255" s="89">
        <f>+'Mensual VEF 2019'!R873</f>
        <v>0</v>
      </c>
      <c r="S255" s="89">
        <f>+'Mensual VEF 2019'!S873</f>
        <v>0</v>
      </c>
      <c r="T255" s="89">
        <f>+'Mensual VEF 2019'!T873</f>
        <v>0</v>
      </c>
      <c r="U255" s="138">
        <f>R255/G255</f>
        <v>0</v>
      </c>
    </row>
    <row r="256" spans="1:21">
      <c r="A256" s="23"/>
      <c r="B256" s="260" t="s">
        <v>128</v>
      </c>
      <c r="C256" s="261"/>
      <c r="D256" s="261"/>
      <c r="E256" s="261"/>
      <c r="F256" s="262"/>
      <c r="G256" s="263">
        <v>40000</v>
      </c>
      <c r="H256" s="306"/>
      <c r="I256" s="92">
        <f>+'Mensual VEF 2019'!I565+'Mensual VEF 2019'!I720+'Mensual VEF 2019'!I874</f>
        <v>16000</v>
      </c>
      <c r="J256" s="65">
        <f>+'Mensual VEF 2019'!J565+'Mensual VEF 2019'!J720+'Mensual VEF 2019'!J874</f>
        <v>0</v>
      </c>
      <c r="K256" s="65">
        <f>+'Mensual VEF 2019'!K565+'Mensual VEF 2019'!K720+'Mensual VEF 2019'!K874</f>
        <v>0</v>
      </c>
      <c r="L256" s="65">
        <f>+'Mensual VEF 2019'!L565+'Mensual VEF 2019'!L720+'Mensual VEF 2019'!L874</f>
        <v>4048.39</v>
      </c>
      <c r="M256" s="65">
        <f>+'Mensual VEF 2019'!M565+'Mensual VEF 2019'!M720+'Mensual VEF 2019'!M874</f>
        <v>0</v>
      </c>
      <c r="N256" s="65">
        <f>+'Mensual VEF 2019'!N565+'Mensual VEF 2019'!N720+'Mensual VEF 2019'!N874</f>
        <v>0</v>
      </c>
      <c r="O256" s="65">
        <f>+'Mensual VEF 2019'!O874</f>
        <v>32000</v>
      </c>
      <c r="P256" s="65">
        <f>+'Mensual VEF 2019'!P874</f>
        <v>0</v>
      </c>
      <c r="Q256" s="65">
        <f>+'Mensual VEF 2019'!Q874</f>
        <v>0</v>
      </c>
      <c r="R256" s="65">
        <f>+'Mensual VEF 2019'!R874</f>
        <v>25155.95</v>
      </c>
      <c r="S256" s="65">
        <f>+'Mensual VEF 2019'!S874</f>
        <v>0</v>
      </c>
      <c r="T256" s="65">
        <f>+'Mensual VEF 2019'!T874</f>
        <v>0</v>
      </c>
      <c r="U256" s="66">
        <f t="shared" ref="U256:U257" si="5">R256/G256</f>
        <v>0.62889875000000006</v>
      </c>
    </row>
    <row r="257" spans="1:21">
      <c r="A257" s="23"/>
      <c r="B257" s="260" t="s">
        <v>86</v>
      </c>
      <c r="C257" s="261"/>
      <c r="D257" s="261"/>
      <c r="E257" s="261"/>
      <c r="F257" s="262"/>
      <c r="G257" s="263">
        <v>1500</v>
      </c>
      <c r="H257" s="306"/>
      <c r="I257" s="92">
        <f>+'Mensual VEF 2019'!I566+'Mensual VEF 2019'!I721+'Mensual VEF 2019'!I875</f>
        <v>500</v>
      </c>
      <c r="J257" s="65">
        <f>+'Mensual VEF 2019'!J566+'Mensual VEF 2019'!J721+'Mensual VEF 2019'!J875</f>
        <v>0</v>
      </c>
      <c r="K257" s="65">
        <f>+'Mensual VEF 2019'!K566+'Mensual VEF 2019'!K721+'Mensual VEF 2019'!K875</f>
        <v>0</v>
      </c>
      <c r="L257" s="65">
        <f>+'Mensual VEF 2019'!L566+'Mensual VEF 2019'!L721+'Mensual VEF 2019'!L875</f>
        <v>0</v>
      </c>
      <c r="M257" s="65">
        <f>+'Mensual VEF 2019'!M566+'Mensual VEF 2019'!M721+'Mensual VEF 2019'!M875</f>
        <v>0</v>
      </c>
      <c r="N257" s="65">
        <f>+'Mensual VEF 2019'!N566+'Mensual VEF 2019'!N721+'Mensual VEF 2019'!N875</f>
        <v>0</v>
      </c>
      <c r="O257" s="65">
        <f>+'Mensual VEF 2019'!O875</f>
        <v>500</v>
      </c>
      <c r="P257" s="65">
        <f>+'Mensual VEF 2019'!P875</f>
        <v>0</v>
      </c>
      <c r="Q257" s="65">
        <f>+'Mensual VEF 2019'!Q875</f>
        <v>0</v>
      </c>
      <c r="R257" s="65">
        <f>+'Mensual VEF 2019'!R875</f>
        <v>0</v>
      </c>
      <c r="S257" s="65">
        <f>+'Mensual VEF 2019'!S875</f>
        <v>0</v>
      </c>
      <c r="T257" s="65">
        <f>+'Mensual VEF 2019'!T875</f>
        <v>0</v>
      </c>
      <c r="U257" s="66">
        <f t="shared" si="5"/>
        <v>0</v>
      </c>
    </row>
    <row r="258" spans="1:21" ht="15" customHeight="1">
      <c r="A258" s="23"/>
      <c r="B258" s="260" t="s">
        <v>129</v>
      </c>
      <c r="C258" s="261"/>
      <c r="D258" s="261"/>
      <c r="E258" s="261"/>
      <c r="F258" s="262"/>
      <c r="G258" s="263">
        <v>3800</v>
      </c>
      <c r="H258" s="306"/>
      <c r="I258" s="92">
        <f>+'Mensual VEF 2019'!I567+'Mensual VEF 2019'!I722+'Mensual VEF 2019'!I876</f>
        <v>0</v>
      </c>
      <c r="J258" s="65">
        <f>+'Mensual VEF 2019'!J567+'Mensual VEF 2019'!J722+'Mensual VEF 2019'!J876</f>
        <v>0</v>
      </c>
      <c r="K258" s="65">
        <f>+'Mensual VEF 2019'!K567+'Mensual VEF 2019'!K722+'Mensual VEF 2019'!K876</f>
        <v>0</v>
      </c>
      <c r="L258" s="65">
        <f>+'Mensual VEF 2019'!L567+'Mensual VEF 2019'!L722+'Mensual VEF 2019'!L876</f>
        <v>0</v>
      </c>
      <c r="M258" s="65">
        <f>+'Mensual VEF 2019'!M567+'Mensual VEF 2019'!M722+'Mensual VEF 2019'!M876</f>
        <v>0</v>
      </c>
      <c r="N258" s="65">
        <f>+'Mensual VEF 2019'!N567+'Mensual VEF 2019'!N722+'Mensual VEF 2019'!N876</f>
        <v>0</v>
      </c>
      <c r="O258" s="65">
        <f>+'Mensual VEF 2019'!O876</f>
        <v>3800</v>
      </c>
      <c r="P258" s="65">
        <f>+'Mensual VEF 2019'!P876</f>
        <v>0</v>
      </c>
      <c r="Q258" s="65">
        <f>+'Mensual VEF 2019'!Q876</f>
        <v>0</v>
      </c>
      <c r="R258" s="65">
        <f>+'Mensual VEF 2019'!R876</f>
        <v>3799.9</v>
      </c>
      <c r="S258" s="65">
        <f>+'Mensual VEF 2019'!S876</f>
        <v>0</v>
      </c>
      <c r="T258" s="65">
        <f>+'Mensual VEF 2019'!T876</f>
        <v>0</v>
      </c>
      <c r="U258" s="74">
        <f>R258/G258</f>
        <v>0.99997368421052635</v>
      </c>
    </row>
    <row r="259" spans="1:21">
      <c r="A259" s="23"/>
      <c r="B259" s="260" t="s">
        <v>130</v>
      </c>
      <c r="C259" s="261"/>
      <c r="D259" s="261"/>
      <c r="E259" s="261"/>
      <c r="F259" s="262"/>
      <c r="G259" s="263">
        <v>7500</v>
      </c>
      <c r="H259" s="264"/>
      <c r="I259" s="26">
        <f>+'Mensual VEF 2019'!I568+'Mensual VEF 2019'!I723+'Mensual VEF 2019'!I877</f>
        <v>7500</v>
      </c>
      <c r="J259" s="26">
        <f>+'Mensual VEF 2019'!J568+'Mensual VEF 2019'!J723+'Mensual VEF 2019'!J877</f>
        <v>0</v>
      </c>
      <c r="K259" s="26">
        <f>+'Mensual VEF 2019'!K568+'Mensual VEF 2019'!K723+'Mensual VEF 2019'!K877</f>
        <v>0</v>
      </c>
      <c r="L259" s="26">
        <f>+'Mensual VEF 2019'!L568+'Mensual VEF 2019'!L723+'Mensual VEF 2019'!L877</f>
        <v>0</v>
      </c>
      <c r="M259" s="26">
        <f>+'Mensual VEF 2019'!M568+'Mensual VEF 2019'!M723+'Mensual VEF 2019'!M877</f>
        <v>0</v>
      </c>
      <c r="N259" s="26">
        <f>+'Mensual VEF 2019'!N568+'Mensual VEF 2019'!N723+'Mensual VEF 2019'!N877</f>
        <v>0</v>
      </c>
      <c r="O259" s="26">
        <f>+'Mensual VEF 2019'!O877</f>
        <v>7500</v>
      </c>
      <c r="P259" s="26">
        <f>+'Mensual VEF 2019'!P877</f>
        <v>0</v>
      </c>
      <c r="Q259" s="26">
        <f>+'Mensual VEF 2019'!Q877</f>
        <v>0</v>
      </c>
      <c r="R259" s="26">
        <f>+'Mensual VEF 2019'!R877</f>
        <v>0</v>
      </c>
      <c r="S259" s="26">
        <f>+'Mensual VEF 2019'!S877</f>
        <v>0</v>
      </c>
      <c r="T259" s="26">
        <f>+'Mensual VEF 2019'!T877</f>
        <v>0</v>
      </c>
      <c r="U259" s="179">
        <f>R259/G259</f>
        <v>0</v>
      </c>
    </row>
    <row r="260" spans="1:21" ht="15" customHeight="1">
      <c r="A260" s="23"/>
      <c r="B260" s="260" t="s">
        <v>131</v>
      </c>
      <c r="C260" s="261"/>
      <c r="D260" s="261"/>
      <c r="E260" s="261"/>
      <c r="F260" s="262"/>
      <c r="G260" s="263">
        <v>36000</v>
      </c>
      <c r="H260" s="264"/>
      <c r="I260" s="26">
        <f>+'Mensual VEF 2019'!I569+'Mensual VEF 2019'!I724+'Mensual VEF 2019'!I878</f>
        <v>14400</v>
      </c>
      <c r="J260" s="26">
        <f>+'Mensual VEF 2019'!J569+'Mensual VEF 2019'!J724+'Mensual VEF 2019'!J878</f>
        <v>0</v>
      </c>
      <c r="K260" s="26">
        <f>+'Mensual VEF 2019'!K569+'Mensual VEF 2019'!K724+'Mensual VEF 2019'!K878</f>
        <v>0</v>
      </c>
      <c r="L260" s="26">
        <f>+'Mensual VEF 2019'!L569+'Mensual VEF 2019'!L724+'Mensual VEF 2019'!L878</f>
        <v>36000</v>
      </c>
      <c r="M260" s="26">
        <f>+'Mensual VEF 2019'!M569+'Mensual VEF 2019'!M724+'Mensual VEF 2019'!M878</f>
        <v>0</v>
      </c>
      <c r="N260" s="26">
        <f>+'Mensual VEF 2019'!N569+'Mensual VEF 2019'!N724+'Mensual VEF 2019'!N878</f>
        <v>0</v>
      </c>
      <c r="O260" s="26">
        <f>+'Mensual VEF 2019'!O878</f>
        <v>14400</v>
      </c>
      <c r="P260" s="26">
        <f>+'Mensual VEF 2019'!P878</f>
        <v>0</v>
      </c>
      <c r="Q260" s="26">
        <f>+'Mensual VEF 2019'!Q878</f>
        <v>0</v>
      </c>
      <c r="R260" s="26">
        <f>+'Mensual VEF 2019'!R878</f>
        <v>36000</v>
      </c>
      <c r="S260" s="26">
        <f>+'Mensual VEF 2019'!S878</f>
        <v>0</v>
      </c>
      <c r="T260" s="26">
        <f>+'Mensual VEF 2019'!T878</f>
        <v>0</v>
      </c>
      <c r="U260" s="179">
        <f>R260/G260</f>
        <v>1</v>
      </c>
    </row>
    <row r="261" spans="1:21">
      <c r="A261" s="23"/>
      <c r="B261" s="260" t="s">
        <v>87</v>
      </c>
      <c r="C261" s="261"/>
      <c r="D261" s="261"/>
      <c r="E261" s="261"/>
      <c r="F261" s="262"/>
      <c r="G261" s="263">
        <v>6250</v>
      </c>
      <c r="H261" s="264"/>
      <c r="I261" s="26">
        <f>+'Mensual VEF 2019'!I570+'Mensual VEF 2019'!I725+'Mensual VEF 2019'!I879</f>
        <v>2500</v>
      </c>
      <c r="J261" s="26">
        <f>+'Mensual VEF 2019'!J570+'Mensual VEF 2019'!J725+'Mensual VEF 2019'!J879</f>
        <v>0</v>
      </c>
      <c r="K261" s="26">
        <f>+'Mensual VEF 2019'!K570+'Mensual VEF 2019'!K725+'Mensual VEF 2019'!K879</f>
        <v>0</v>
      </c>
      <c r="L261" s="26">
        <f>+'Mensual VEF 2019'!L570+'Mensual VEF 2019'!L725+'Mensual VEF 2019'!L879</f>
        <v>0</v>
      </c>
      <c r="M261" s="26">
        <f>+'Mensual VEF 2019'!M570+'Mensual VEF 2019'!M725+'Mensual VEF 2019'!M879</f>
        <v>0</v>
      </c>
      <c r="N261" s="26">
        <f>+'Mensual VEF 2019'!N570+'Mensual VEF 2019'!N725+'Mensual VEF 2019'!N879</f>
        <v>0</v>
      </c>
      <c r="O261" s="26">
        <f>+'Mensual VEF 2019'!O879</f>
        <v>2500</v>
      </c>
      <c r="P261" s="26">
        <f>+'Mensual VEF 2019'!P879</f>
        <v>0</v>
      </c>
      <c r="Q261" s="26">
        <f>+'Mensual VEF 2019'!Q879</f>
        <v>0</v>
      </c>
      <c r="R261" s="26">
        <f>+'Mensual VEF 2019'!R879</f>
        <v>0</v>
      </c>
      <c r="S261" s="26">
        <f>+'Mensual VEF 2019'!S879</f>
        <v>0</v>
      </c>
      <c r="T261" s="26">
        <f>+'Mensual VEF 2019'!T879</f>
        <v>0</v>
      </c>
      <c r="U261" s="179">
        <f>R261/G261</f>
        <v>0</v>
      </c>
    </row>
    <row r="262" spans="1:21" ht="15.75" thickBot="1">
      <c r="A262" s="23"/>
      <c r="B262" s="265"/>
      <c r="C262" s="266"/>
      <c r="D262" s="266"/>
      <c r="E262" s="266"/>
      <c r="F262" s="267"/>
      <c r="G262" s="263"/>
      <c r="H262" s="264"/>
      <c r="I262" s="26"/>
      <c r="J262" s="26"/>
      <c r="K262" s="26"/>
      <c r="L262" s="26"/>
      <c r="M262" s="26"/>
      <c r="N262" s="26"/>
      <c r="O262" s="26"/>
      <c r="P262" s="26"/>
      <c r="Q262" s="26"/>
      <c r="R262" s="26"/>
      <c r="S262" s="26"/>
      <c r="T262" s="26"/>
      <c r="U262" s="27"/>
    </row>
    <row r="263" spans="1:21" ht="15.75" thickBot="1">
      <c r="A263" s="23"/>
      <c r="B263" s="270" t="s">
        <v>21</v>
      </c>
      <c r="C263" s="271"/>
      <c r="D263" s="271"/>
      <c r="E263" s="271"/>
      <c r="F263" s="272"/>
      <c r="G263" s="273">
        <f>SUM(G251:H262)</f>
        <v>830100</v>
      </c>
      <c r="H263" s="274"/>
      <c r="I263" s="29">
        <f>SUM(I251:I262)</f>
        <v>229650</v>
      </c>
      <c r="J263" s="29"/>
      <c r="K263" s="29"/>
      <c r="L263" s="29">
        <f>SUM(L251:L262)</f>
        <v>250737.09000000003</v>
      </c>
      <c r="M263" s="29"/>
      <c r="N263" s="29"/>
      <c r="O263" s="29">
        <f>SUM(O251:O262)</f>
        <v>429950</v>
      </c>
      <c r="P263" s="29"/>
      <c r="Q263" s="29"/>
      <c r="R263" s="29">
        <f>SUM(R251:R262)</f>
        <v>446467.74</v>
      </c>
      <c r="S263" s="29"/>
      <c r="T263" s="30"/>
      <c r="U263" s="73">
        <f>R263/G263</f>
        <v>0.53784813877846038</v>
      </c>
    </row>
    <row r="264" spans="1:21" ht="15.75" thickBot="1">
      <c r="A264" s="23"/>
      <c r="B264" s="266"/>
      <c r="C264" s="266"/>
      <c r="D264" s="266"/>
      <c r="E264" s="266"/>
      <c r="F264" s="266"/>
      <c r="G264" s="287"/>
      <c r="H264" s="287"/>
      <c r="I264" s="92"/>
      <c r="J264" s="92"/>
      <c r="K264" s="92"/>
      <c r="L264" s="92"/>
      <c r="M264" s="92"/>
      <c r="N264" s="92"/>
      <c r="O264" s="92"/>
      <c r="P264" s="92"/>
      <c r="Q264" s="92"/>
      <c r="R264" s="92"/>
      <c r="S264" s="92"/>
      <c r="T264" s="92"/>
      <c r="U264" s="67"/>
    </row>
    <row r="265" spans="1:21" ht="15.75" thickBot="1">
      <c r="A265" s="23"/>
      <c r="B265" s="288" t="s">
        <v>30</v>
      </c>
      <c r="C265" s="289"/>
      <c r="D265" s="289"/>
      <c r="E265" s="289"/>
      <c r="F265" s="289"/>
      <c r="G265" s="289"/>
      <c r="H265" s="289"/>
      <c r="I265" s="289"/>
      <c r="J265" s="289"/>
      <c r="K265" s="289"/>
      <c r="L265" s="289"/>
      <c r="M265" s="289"/>
      <c r="N265" s="289"/>
      <c r="O265" s="289"/>
      <c r="P265" s="289"/>
      <c r="Q265" s="289"/>
      <c r="R265" s="289"/>
      <c r="S265" s="289"/>
      <c r="T265" s="289"/>
      <c r="U265" s="290"/>
    </row>
    <row r="266" spans="1:21" ht="15" customHeight="1">
      <c r="A266" s="23"/>
      <c r="B266" s="260" t="s">
        <v>88</v>
      </c>
      <c r="C266" s="261"/>
      <c r="D266" s="261"/>
      <c r="E266" s="261"/>
      <c r="F266" s="262"/>
      <c r="G266" s="291">
        <v>45000</v>
      </c>
      <c r="H266" s="292"/>
      <c r="I266" s="69">
        <f>+'Mensual VEF 2019'!I575+'Mensual VEF 2019'!I730+'Mensual VEF 2019'!I884</f>
        <v>45000</v>
      </c>
      <c r="J266" s="69">
        <f>+'Mensual VEF 2019'!J575+'Mensual VEF 2019'!J730+'Mensual VEF 2019'!J884</f>
        <v>0</v>
      </c>
      <c r="K266" s="69">
        <f>+'Mensual VEF 2019'!K575+'Mensual VEF 2019'!K730+'Mensual VEF 2019'!K884</f>
        <v>0</v>
      </c>
      <c r="L266" s="69">
        <f>+'Mensual VEF 2019'!L575+'Mensual VEF 2019'!L730+'Mensual VEF 2019'!L884</f>
        <v>41530.589999999997</v>
      </c>
      <c r="M266" s="69">
        <f>+'Mensual VEF 2019'!M575+'Mensual VEF 2019'!M730+'Mensual VEF 2019'!M884</f>
        <v>0</v>
      </c>
      <c r="N266" s="69">
        <f>+'Mensual VEF 2019'!N575+'Mensual VEF 2019'!N730+'Mensual VEF 2019'!N884</f>
        <v>0</v>
      </c>
      <c r="O266" s="69">
        <f>+'Mensual VEF 2019'!O884</f>
        <v>45000</v>
      </c>
      <c r="P266" s="69">
        <f>+'Mensual VEF 2019'!P884</f>
        <v>0</v>
      </c>
      <c r="Q266" s="69">
        <f>+'Mensual VEF 2019'!Q884</f>
        <v>0</v>
      </c>
      <c r="R266" s="69">
        <f>+'Mensual VEF 2019'!R884</f>
        <v>41530.589999999997</v>
      </c>
      <c r="S266" s="69">
        <f>+'Mensual VEF 2019'!S884</f>
        <v>0</v>
      </c>
      <c r="T266" s="64">
        <f>+'Mensual VEF 2019'!T884</f>
        <v>0</v>
      </c>
      <c r="U266" s="70">
        <f t="shared" ref="U266:U271" si="6">R266/G266</f>
        <v>0.92290199999999989</v>
      </c>
    </row>
    <row r="267" spans="1:21" s="40" customFormat="1">
      <c r="A267" s="134"/>
      <c r="B267" s="301" t="s">
        <v>89</v>
      </c>
      <c r="C267" s="302"/>
      <c r="D267" s="302"/>
      <c r="E267" s="302"/>
      <c r="F267" s="303"/>
      <c r="G267" s="304">
        <v>30000</v>
      </c>
      <c r="H267" s="452"/>
      <c r="I267" s="139">
        <f>+'Mensual VEF 2019'!I576+'Mensual VEF 2019'!I731+'Mensual VEF 2019'!I885</f>
        <v>0</v>
      </c>
      <c r="J267" s="139">
        <f>+'Mensual VEF 2019'!J576+'Mensual VEF 2019'!J731+'Mensual VEF 2019'!J885</f>
        <v>0</v>
      </c>
      <c r="K267" s="139">
        <f>+'Mensual VEF 2019'!K576+'Mensual VEF 2019'!K731+'Mensual VEF 2019'!K885</f>
        <v>0</v>
      </c>
      <c r="L267" s="139">
        <f>+'Mensual VEF 2019'!L576+'Mensual VEF 2019'!L731+'Mensual VEF 2019'!L885</f>
        <v>0</v>
      </c>
      <c r="M267" s="139">
        <f>+'Mensual VEF 2019'!M576+'Mensual VEF 2019'!M731+'Mensual VEF 2019'!M885</f>
        <v>0</v>
      </c>
      <c r="N267" s="139">
        <f>+'Mensual VEF 2019'!N576+'Mensual VEF 2019'!N731+'Mensual VEF 2019'!N885</f>
        <v>0</v>
      </c>
      <c r="O267" s="139">
        <f>+'Mensual VEF 2019'!O885</f>
        <v>0</v>
      </c>
      <c r="P267" s="139">
        <f>+'Mensual VEF 2019'!P885</f>
        <v>0</v>
      </c>
      <c r="Q267" s="139">
        <f>+'Mensual VEF 2019'!Q885</f>
        <v>0</v>
      </c>
      <c r="R267" s="139">
        <f>+'Mensual VEF 2019'!R885</f>
        <v>0</v>
      </c>
      <c r="S267" s="139">
        <f>+'Mensual VEF 2019'!S885</f>
        <v>0</v>
      </c>
      <c r="T267" s="89">
        <f>+'Mensual VEF 2019'!T885</f>
        <v>0</v>
      </c>
      <c r="U267" s="138">
        <f t="shared" si="6"/>
        <v>0</v>
      </c>
    </row>
    <row r="268" spans="1:21" s="40" customFormat="1">
      <c r="A268" s="134"/>
      <c r="B268" s="301" t="s">
        <v>92</v>
      </c>
      <c r="C268" s="302"/>
      <c r="D268" s="302"/>
      <c r="E268" s="302"/>
      <c r="F268" s="303"/>
      <c r="G268" s="304">
        <v>36000</v>
      </c>
      <c r="H268" s="452"/>
      <c r="I268" s="139">
        <f>+'Mensual VEF 2019'!I577+'Mensual VEF 2019'!I732+'Mensual VEF 2019'!I886</f>
        <v>12000</v>
      </c>
      <c r="J268" s="139">
        <f>+'Mensual VEF 2019'!J577+'Mensual VEF 2019'!J732+'Mensual VEF 2019'!J886</f>
        <v>0</v>
      </c>
      <c r="K268" s="139">
        <f>+'Mensual VEF 2019'!K577+'Mensual VEF 2019'!K732+'Mensual VEF 2019'!K886</f>
        <v>0</v>
      </c>
      <c r="L268" s="139">
        <f>+'Mensual VEF 2019'!L577+'Mensual VEF 2019'!L732+'Mensual VEF 2019'!L886</f>
        <v>16920.55</v>
      </c>
      <c r="M268" s="139">
        <f>+'Mensual VEF 2019'!M577+'Mensual VEF 2019'!M732+'Mensual VEF 2019'!M886</f>
        <v>0</v>
      </c>
      <c r="N268" s="139">
        <f>+'Mensual VEF 2019'!N577+'Mensual VEF 2019'!N732+'Mensual VEF 2019'!N886</f>
        <v>0</v>
      </c>
      <c r="O268" s="139">
        <f>+'Mensual VEF 2019'!O886</f>
        <v>24000</v>
      </c>
      <c r="P268" s="139">
        <f>+'Mensual VEF 2019'!P886</f>
        <v>0</v>
      </c>
      <c r="Q268" s="139">
        <f>+'Mensual VEF 2019'!Q886</f>
        <v>0</v>
      </c>
      <c r="R268" s="139">
        <f>+'Mensual VEF 2019'!R886</f>
        <v>26398.36</v>
      </c>
      <c r="S268" s="139">
        <f>+'Mensual VEF 2019'!S886</f>
        <v>0</v>
      </c>
      <c r="T268" s="89">
        <f>+'Mensual VEF 2019'!T886</f>
        <v>0</v>
      </c>
      <c r="U268" s="138">
        <f t="shared" si="6"/>
        <v>0.73328777777777776</v>
      </c>
    </row>
    <row r="269" spans="1:21" s="40" customFormat="1" ht="15" customHeight="1">
      <c r="A269" s="134"/>
      <c r="B269" s="301" t="s">
        <v>90</v>
      </c>
      <c r="C269" s="302"/>
      <c r="D269" s="302"/>
      <c r="E269" s="302"/>
      <c r="F269" s="303"/>
      <c r="G269" s="304">
        <v>32000</v>
      </c>
      <c r="H269" s="452"/>
      <c r="I269" s="139">
        <f>+'Mensual VEF 2019'!I578+'Mensual VEF 2019'!I733+'Mensual VEF 2019'!I887</f>
        <v>16000</v>
      </c>
      <c r="J269" s="139">
        <f>+'Mensual VEF 2019'!J578+'Mensual VEF 2019'!J733+'Mensual VEF 2019'!J887</f>
        <v>0</v>
      </c>
      <c r="K269" s="139">
        <f>+'Mensual VEF 2019'!K578+'Mensual VEF 2019'!K733+'Mensual VEF 2019'!K887</f>
        <v>0</v>
      </c>
      <c r="L269" s="139">
        <f>+'Mensual VEF 2019'!L578+'Mensual VEF 2019'!L733+'Mensual VEF 2019'!L887</f>
        <v>15461.82</v>
      </c>
      <c r="M269" s="139">
        <f>+'Mensual VEF 2019'!M578+'Mensual VEF 2019'!M733+'Mensual VEF 2019'!M887</f>
        <v>0</v>
      </c>
      <c r="N269" s="139">
        <f>+'Mensual VEF 2019'!N578+'Mensual VEF 2019'!N733+'Mensual VEF 2019'!N887</f>
        <v>0</v>
      </c>
      <c r="O269" s="139">
        <f>+'Mensual VEF 2019'!O887</f>
        <v>32000</v>
      </c>
      <c r="P269" s="139">
        <f>+'Mensual VEF 2019'!P887</f>
        <v>0</v>
      </c>
      <c r="Q269" s="139">
        <f>+'Mensual VEF 2019'!Q887</f>
        <v>0</v>
      </c>
      <c r="R269" s="139">
        <f>+'Mensual VEF 2019'!R887</f>
        <v>32000</v>
      </c>
      <c r="S269" s="139">
        <f>+'Mensual VEF 2019'!S887</f>
        <v>0</v>
      </c>
      <c r="T269" s="89">
        <f>+'Mensual VEF 2019'!T887</f>
        <v>0</v>
      </c>
      <c r="U269" s="138">
        <f t="shared" si="6"/>
        <v>1</v>
      </c>
    </row>
    <row r="270" spans="1:21" s="40" customFormat="1" ht="15" customHeight="1">
      <c r="A270" s="134"/>
      <c r="B270" s="301" t="s">
        <v>91</v>
      </c>
      <c r="C270" s="302"/>
      <c r="D270" s="302"/>
      <c r="E270" s="302"/>
      <c r="F270" s="303"/>
      <c r="G270" s="304">
        <v>22500</v>
      </c>
      <c r="H270" s="452"/>
      <c r="I270" s="139">
        <f>+'Mensual VEF 2019'!I579+'Mensual VEF 2019'!I734+'Mensual VEF 2019'!I888</f>
        <v>0</v>
      </c>
      <c r="J270" s="139">
        <f>+'Mensual VEF 2019'!J579+'Mensual VEF 2019'!J734+'Mensual VEF 2019'!J888</f>
        <v>0</v>
      </c>
      <c r="K270" s="139">
        <f>+'Mensual VEF 2019'!K579+'Mensual VEF 2019'!K734+'Mensual VEF 2019'!K888</f>
        <v>0</v>
      </c>
      <c r="L270" s="139">
        <f>+'Mensual VEF 2019'!L579+'Mensual VEF 2019'!L734+'Mensual VEF 2019'!L888</f>
        <v>1320.33</v>
      </c>
      <c r="M270" s="139">
        <f>+'Mensual VEF 2019'!M579+'Mensual VEF 2019'!M734+'Mensual VEF 2019'!M888</f>
        <v>0</v>
      </c>
      <c r="N270" s="139">
        <f>+'Mensual VEF 2019'!N579+'Mensual VEF 2019'!N734+'Mensual VEF 2019'!N888</f>
        <v>0</v>
      </c>
      <c r="O270" s="139">
        <f>+'Mensual VEF 2019'!O888</f>
        <v>15000</v>
      </c>
      <c r="P270" s="139">
        <f>+'Mensual VEF 2019'!P888</f>
        <v>0</v>
      </c>
      <c r="Q270" s="139">
        <f>+'Mensual VEF 2019'!Q888</f>
        <v>0</v>
      </c>
      <c r="R270" s="139">
        <f>+'Mensual VEF 2019'!R888</f>
        <v>15000</v>
      </c>
      <c r="S270" s="139">
        <f>+'Mensual VEF 2019'!S888</f>
        <v>0</v>
      </c>
      <c r="T270" s="89">
        <f>+'Mensual VEF 2019'!T888</f>
        <v>0</v>
      </c>
      <c r="U270" s="138">
        <f t="shared" si="6"/>
        <v>0.66666666666666663</v>
      </c>
    </row>
    <row r="271" spans="1:21" s="40" customFormat="1" ht="15" customHeight="1">
      <c r="A271" s="134"/>
      <c r="B271" s="301" t="s">
        <v>93</v>
      </c>
      <c r="C271" s="302"/>
      <c r="D271" s="302"/>
      <c r="E271" s="302"/>
      <c r="F271" s="303"/>
      <c r="G271" s="304">
        <v>4400</v>
      </c>
      <c r="H271" s="452"/>
      <c r="I271" s="139">
        <f>+'Mensual VEF 2019'!I580+'Mensual VEF 2019'!I735+'Mensual VEF 2019'!I889</f>
        <v>0</v>
      </c>
      <c r="J271" s="139">
        <f>+'Mensual VEF 2019'!J580+'Mensual VEF 2019'!J735+'Mensual VEF 2019'!J889</f>
        <v>0</v>
      </c>
      <c r="K271" s="139">
        <f>+'Mensual VEF 2019'!K580+'Mensual VEF 2019'!K735+'Mensual VEF 2019'!K889</f>
        <v>0</v>
      </c>
      <c r="L271" s="139">
        <f>+'Mensual VEF 2019'!L580+'Mensual VEF 2019'!L735+'Mensual VEF 2019'!L889</f>
        <v>476.03</v>
      </c>
      <c r="M271" s="139">
        <f>+'Mensual VEF 2019'!M580+'Mensual VEF 2019'!M735+'Mensual VEF 2019'!M889</f>
        <v>0</v>
      </c>
      <c r="N271" s="139">
        <f>+'Mensual VEF 2019'!N580+'Mensual VEF 2019'!N735+'Mensual VEF 2019'!N889</f>
        <v>0</v>
      </c>
      <c r="O271" s="139">
        <f>+'Mensual VEF 2019'!O889</f>
        <v>4400</v>
      </c>
      <c r="P271" s="139">
        <f>+'Mensual VEF 2019'!P889</f>
        <v>0</v>
      </c>
      <c r="Q271" s="139">
        <f>+'Mensual VEF 2019'!Q889</f>
        <v>0</v>
      </c>
      <c r="R271" s="139">
        <f>+'Mensual VEF 2019'!R889</f>
        <v>2183.94</v>
      </c>
      <c r="S271" s="139">
        <f>+'Mensual VEF 2019'!S889</f>
        <v>0</v>
      </c>
      <c r="T271" s="89">
        <f>+'Mensual VEF 2019'!T889</f>
        <v>0</v>
      </c>
      <c r="U271" s="138">
        <f t="shared" si="6"/>
        <v>0.49635000000000001</v>
      </c>
    </row>
    <row r="272" spans="1:21" ht="15.75" thickBot="1">
      <c r="A272" s="23"/>
      <c r="B272" s="265"/>
      <c r="C272" s="266"/>
      <c r="D272" s="266"/>
      <c r="E272" s="266"/>
      <c r="F272" s="267"/>
      <c r="G272" s="268"/>
      <c r="H272" s="269"/>
      <c r="I272" s="61"/>
      <c r="J272" s="61"/>
      <c r="K272" s="61"/>
      <c r="L272" s="61"/>
      <c r="M272" s="61"/>
      <c r="N272" s="61"/>
      <c r="O272" s="61"/>
      <c r="P272" s="61"/>
      <c r="Q272" s="61"/>
      <c r="R272" s="61"/>
      <c r="S272" s="61"/>
      <c r="T272" s="71"/>
      <c r="U272" s="72"/>
    </row>
    <row r="273" spans="1:22" ht="15.75" thickBot="1">
      <c r="A273" s="23"/>
      <c r="B273" s="270" t="s">
        <v>21</v>
      </c>
      <c r="C273" s="271"/>
      <c r="D273" s="271"/>
      <c r="E273" s="271"/>
      <c r="F273" s="272"/>
      <c r="G273" s="273">
        <f>SUM(G266:H272)</f>
        <v>169900</v>
      </c>
      <c r="H273" s="274"/>
      <c r="I273" s="29">
        <f>SUM(I266:I272)</f>
        <v>73000</v>
      </c>
      <c r="J273" s="29"/>
      <c r="K273" s="29"/>
      <c r="L273" s="29">
        <f>SUM(L266:L272)</f>
        <v>75709.319999999992</v>
      </c>
      <c r="M273" s="29"/>
      <c r="N273" s="29"/>
      <c r="O273" s="29">
        <f>SUM(O266:O272)</f>
        <v>120400</v>
      </c>
      <c r="P273" s="29"/>
      <c r="Q273" s="29"/>
      <c r="R273" s="29">
        <f>SUM(R266:R272)</f>
        <v>117112.89</v>
      </c>
      <c r="S273" s="30"/>
      <c r="T273" s="68"/>
      <c r="U273" s="66">
        <f t="shared" ref="U273" si="7">R273/G273</f>
        <v>0.68930482636845203</v>
      </c>
    </row>
    <row r="274" spans="1:22" ht="15.75" thickBot="1">
      <c r="C274" s="32"/>
      <c r="I274" s="98">
        <f>SUM(I273,I263)</f>
        <v>302650</v>
      </c>
      <c r="L274" s="98">
        <f>SUM(L273,L263)</f>
        <v>326446.41000000003</v>
      </c>
      <c r="N274" s="33"/>
      <c r="O274" s="99">
        <f>SUM(O273,O263)</f>
        <v>550350</v>
      </c>
      <c r="R274" s="98">
        <f>SUM(R273,R263)</f>
        <v>563580.63</v>
      </c>
      <c r="U274" s="33"/>
    </row>
    <row r="275" spans="1:22" ht="15.75" thickBot="1">
      <c r="B275" s="275" t="s">
        <v>31</v>
      </c>
      <c r="C275" s="276"/>
      <c r="D275" s="276"/>
      <c r="E275" s="276"/>
      <c r="F275" s="276"/>
      <c r="G275" s="276"/>
      <c r="H275" s="276"/>
      <c r="I275" s="276"/>
      <c r="J275" s="276"/>
      <c r="K275" s="276"/>
      <c r="L275" s="276"/>
      <c r="M275" s="276"/>
      <c r="N275" s="276"/>
      <c r="O275" s="276"/>
      <c r="P275" s="276"/>
      <c r="Q275" s="276"/>
      <c r="R275" s="276"/>
      <c r="S275" s="276"/>
      <c r="T275" s="276"/>
      <c r="U275" s="276"/>
      <c r="V275" s="34"/>
    </row>
    <row r="276" spans="1:22" ht="15" customHeight="1" thickBot="1">
      <c r="B276" s="277"/>
      <c r="C276" s="278"/>
      <c r="D276" s="280" t="s">
        <v>15</v>
      </c>
      <c r="E276" s="281"/>
      <c r="F276" s="281"/>
      <c r="G276" s="281"/>
      <c r="H276" s="281"/>
      <c r="I276" s="282"/>
      <c r="J276" s="280" t="s">
        <v>137</v>
      </c>
      <c r="K276" s="281"/>
      <c r="L276" s="281"/>
      <c r="M276" s="281"/>
      <c r="N276" s="281"/>
      <c r="O276" s="282"/>
      <c r="P276" s="280" t="s">
        <v>134</v>
      </c>
      <c r="Q276" s="281"/>
      <c r="R276" s="281"/>
      <c r="S276" s="281"/>
      <c r="T276" s="281"/>
      <c r="U276" s="282"/>
    </row>
    <row r="277" spans="1:22" ht="15.75" customHeight="1" thickBot="1">
      <c r="B277" s="229"/>
      <c r="C277" s="279"/>
      <c r="D277" s="283" t="s">
        <v>26</v>
      </c>
      <c r="E277" s="284"/>
      <c r="F277" s="285" t="s">
        <v>27</v>
      </c>
      <c r="G277" s="286"/>
      <c r="H277" s="281" t="s">
        <v>28</v>
      </c>
      <c r="I277" s="282"/>
      <c r="J277" s="285" t="s">
        <v>26</v>
      </c>
      <c r="K277" s="286"/>
      <c r="L277" s="285" t="s">
        <v>27</v>
      </c>
      <c r="M277" s="286"/>
      <c r="N277" s="281" t="s">
        <v>28</v>
      </c>
      <c r="O277" s="282"/>
      <c r="P277" s="285" t="s">
        <v>26</v>
      </c>
      <c r="Q277" s="286"/>
      <c r="R277" s="285" t="s">
        <v>27</v>
      </c>
      <c r="S277" s="286"/>
      <c r="T277" s="281" t="s">
        <v>28</v>
      </c>
      <c r="U277" s="282"/>
    </row>
    <row r="278" spans="1:22" ht="30" customHeight="1">
      <c r="A278" s="23"/>
      <c r="B278" s="243" t="s">
        <v>33</v>
      </c>
      <c r="C278" s="244"/>
      <c r="D278" s="245">
        <v>830100</v>
      </c>
      <c r="E278" s="246"/>
      <c r="F278" s="245">
        <v>0</v>
      </c>
      <c r="G278" s="246"/>
      <c r="H278" s="245">
        <v>0</v>
      </c>
      <c r="I278" s="246"/>
      <c r="J278" s="247">
        <v>250737.09</v>
      </c>
      <c r="K278" s="248"/>
      <c r="L278" s="249">
        <v>0</v>
      </c>
      <c r="M278" s="246"/>
      <c r="N278" s="249">
        <v>0</v>
      </c>
      <c r="O278" s="250"/>
      <c r="P278" s="247">
        <f>195730.65+250737.09</f>
        <v>446467.74</v>
      </c>
      <c r="Q278" s="248"/>
      <c r="R278" s="249">
        <v>0</v>
      </c>
      <c r="S278" s="246"/>
      <c r="T278" s="249">
        <v>0</v>
      </c>
      <c r="U278" s="251"/>
    </row>
    <row r="279" spans="1:22" ht="30" customHeight="1" thickBot="1">
      <c r="A279" s="4"/>
      <c r="B279" s="252" t="s">
        <v>34</v>
      </c>
      <c r="C279" s="253"/>
      <c r="D279" s="254">
        <v>169900</v>
      </c>
      <c r="E279" s="255"/>
      <c r="F279" s="254">
        <v>0</v>
      </c>
      <c r="G279" s="255"/>
      <c r="H279" s="254">
        <v>0</v>
      </c>
      <c r="I279" s="255"/>
      <c r="J279" s="254">
        <v>75709.320000000007</v>
      </c>
      <c r="K279" s="255"/>
      <c r="L279" s="256">
        <v>0</v>
      </c>
      <c r="M279" s="255"/>
      <c r="N279" s="256">
        <v>0</v>
      </c>
      <c r="O279" s="257"/>
      <c r="P279" s="258">
        <f>41403.57+75709.32</f>
        <v>117112.89000000001</v>
      </c>
      <c r="Q279" s="259"/>
      <c r="R279" s="256">
        <v>0</v>
      </c>
      <c r="S279" s="255"/>
      <c r="T279" s="256">
        <v>0</v>
      </c>
      <c r="U279" s="257"/>
    </row>
    <row r="280" spans="1:22" ht="15.75" thickBot="1">
      <c r="A280" s="23"/>
      <c r="B280" s="36" t="s">
        <v>21</v>
      </c>
      <c r="C280" s="37"/>
      <c r="D280" s="220">
        <f>SUM(D278:E279)</f>
        <v>1000000</v>
      </c>
      <c r="E280" s="221"/>
      <c r="F280" s="220">
        <f>SUM(F278:G279)</f>
        <v>0</v>
      </c>
      <c r="G280" s="221"/>
      <c r="H280" s="220">
        <f>SUM(H278:I279)</f>
        <v>0</v>
      </c>
      <c r="I280" s="221"/>
      <c r="J280" s="222">
        <f>SUM(J278:K279)</f>
        <v>326446.41000000003</v>
      </c>
      <c r="K280" s="223"/>
      <c r="L280" s="224">
        <f>SUM(L278:M279)</f>
        <v>0</v>
      </c>
      <c r="M280" s="223"/>
      <c r="N280" s="221">
        <f>SUM(N278:O279)</f>
        <v>0</v>
      </c>
      <c r="O280" s="221"/>
      <c r="P280" s="222">
        <f>SUM(P278:Q279)</f>
        <v>563580.63</v>
      </c>
      <c r="Q280" s="225"/>
      <c r="R280" s="224">
        <f>SUM(R278:S279)</f>
        <v>0</v>
      </c>
      <c r="S280" s="223"/>
      <c r="T280" s="224">
        <f>SUM(T278:U279)</f>
        <v>0</v>
      </c>
      <c r="U280" s="226"/>
    </row>
    <row r="281" spans="1:22">
      <c r="A281" s="23"/>
      <c r="B281" s="95"/>
      <c r="C281" s="95"/>
      <c r="D281" s="95"/>
      <c r="E281" s="95"/>
      <c r="F281" s="91"/>
      <c r="G281" s="91"/>
      <c r="H281" s="90"/>
      <c r="I281" s="90"/>
      <c r="J281" s="91"/>
      <c r="K281" s="91"/>
      <c r="L281" s="91"/>
      <c r="M281" s="90"/>
      <c r="N281" s="91"/>
      <c r="O281" s="90"/>
      <c r="P281" s="90"/>
      <c r="Q281" s="91"/>
      <c r="R281" s="23"/>
      <c r="S281" s="23"/>
      <c r="T281" s="23"/>
      <c r="U281" s="23"/>
    </row>
    <row r="282" spans="1:22" ht="15.75" thickBot="1">
      <c r="A282" s="23"/>
      <c r="B282" s="95"/>
      <c r="C282" s="95"/>
      <c r="D282" s="95"/>
      <c r="E282" s="95"/>
      <c r="F282" s="91"/>
      <c r="G282" s="91"/>
      <c r="H282" s="91"/>
      <c r="I282" s="91"/>
      <c r="J282" s="91"/>
      <c r="K282" s="91"/>
      <c r="L282" s="91"/>
      <c r="M282" s="91"/>
      <c r="N282" s="91"/>
      <c r="O282" s="91"/>
      <c r="P282" s="91"/>
      <c r="Q282" s="91"/>
      <c r="R282" s="23"/>
      <c r="S282" s="23"/>
      <c r="T282" s="23"/>
      <c r="U282" s="23"/>
    </row>
    <row r="283" spans="1:22" ht="15.75" thickBot="1">
      <c r="B283" s="227" t="s">
        <v>35</v>
      </c>
      <c r="C283" s="228"/>
      <c r="D283" s="228"/>
      <c r="E283" s="229"/>
      <c r="F283" s="215"/>
      <c r="G283" s="215"/>
      <c r="H283" s="215"/>
      <c r="I283" s="215"/>
      <c r="J283" s="215"/>
      <c r="K283" s="215"/>
      <c r="L283" s="215"/>
      <c r="M283" s="215"/>
      <c r="N283" s="215"/>
      <c r="O283" s="215"/>
      <c r="P283" s="215"/>
      <c r="Q283" s="215"/>
      <c r="R283" s="215"/>
      <c r="S283" s="215"/>
      <c r="T283" s="215"/>
      <c r="U283" s="215"/>
    </row>
    <row r="284" spans="1:22">
      <c r="B284" s="230"/>
      <c r="C284" s="231"/>
      <c r="D284" s="231"/>
      <c r="E284" s="231"/>
      <c r="F284" s="231"/>
      <c r="G284" s="231"/>
      <c r="H284" s="231"/>
      <c r="I284" s="231"/>
      <c r="J284" s="231"/>
      <c r="K284" s="231"/>
      <c r="L284" s="231"/>
      <c r="M284" s="231"/>
      <c r="N284" s="231"/>
      <c r="O284" s="231"/>
      <c r="P284" s="231"/>
      <c r="Q284" s="231"/>
      <c r="R284" s="231"/>
      <c r="S284" s="231"/>
      <c r="T284" s="231"/>
      <c r="U284" s="232"/>
    </row>
    <row r="285" spans="1:22">
      <c r="B285" s="233"/>
      <c r="C285" s="234"/>
      <c r="D285" s="234"/>
      <c r="E285" s="234"/>
      <c r="F285" s="234"/>
      <c r="G285" s="234"/>
      <c r="H285" s="234"/>
      <c r="I285" s="234"/>
      <c r="J285" s="234"/>
      <c r="K285" s="234"/>
      <c r="L285" s="234"/>
      <c r="M285" s="234"/>
      <c r="N285" s="234"/>
      <c r="O285" s="234"/>
      <c r="P285" s="234"/>
      <c r="Q285" s="234"/>
      <c r="R285" s="234"/>
      <c r="S285" s="234"/>
      <c r="T285" s="234"/>
      <c r="U285" s="235"/>
    </row>
    <row r="286" spans="1:22">
      <c r="B286" s="233"/>
      <c r="C286" s="234"/>
      <c r="D286" s="234"/>
      <c r="E286" s="234"/>
      <c r="F286" s="234"/>
      <c r="G286" s="234"/>
      <c r="H286" s="234"/>
      <c r="I286" s="234"/>
      <c r="J286" s="234"/>
      <c r="K286" s="234"/>
      <c r="L286" s="234"/>
      <c r="M286" s="234"/>
      <c r="N286" s="234"/>
      <c r="O286" s="234"/>
      <c r="P286" s="234"/>
      <c r="Q286" s="234"/>
      <c r="R286" s="234"/>
      <c r="S286" s="234"/>
      <c r="T286" s="234"/>
      <c r="U286" s="235"/>
    </row>
    <row r="287" spans="1:22">
      <c r="B287" s="233"/>
      <c r="C287" s="234"/>
      <c r="D287" s="234"/>
      <c r="E287" s="234"/>
      <c r="F287" s="234"/>
      <c r="G287" s="234"/>
      <c r="H287" s="234"/>
      <c r="I287" s="234"/>
      <c r="J287" s="234"/>
      <c r="K287" s="234"/>
      <c r="L287" s="234"/>
      <c r="M287" s="234"/>
      <c r="N287" s="234"/>
      <c r="O287" s="234"/>
      <c r="P287" s="234"/>
      <c r="Q287" s="234"/>
      <c r="R287" s="234"/>
      <c r="S287" s="234"/>
      <c r="T287" s="234"/>
      <c r="U287" s="235"/>
    </row>
    <row r="288" spans="1:22">
      <c r="B288" s="233"/>
      <c r="C288" s="234"/>
      <c r="D288" s="234"/>
      <c r="E288" s="234"/>
      <c r="F288" s="234"/>
      <c r="G288" s="234"/>
      <c r="H288" s="234"/>
      <c r="I288" s="234"/>
      <c r="J288" s="234"/>
      <c r="K288" s="234"/>
      <c r="L288" s="234"/>
      <c r="M288" s="234"/>
      <c r="N288" s="234"/>
      <c r="O288" s="234"/>
      <c r="P288" s="234"/>
      <c r="Q288" s="234"/>
      <c r="R288" s="234"/>
      <c r="S288" s="234"/>
      <c r="T288" s="234"/>
      <c r="U288" s="235"/>
    </row>
    <row r="289" spans="2:21">
      <c r="B289" s="233"/>
      <c r="C289" s="234"/>
      <c r="D289" s="234"/>
      <c r="E289" s="234"/>
      <c r="F289" s="234"/>
      <c r="G289" s="234"/>
      <c r="H289" s="234"/>
      <c r="I289" s="234"/>
      <c r="J289" s="234"/>
      <c r="K289" s="234"/>
      <c r="L289" s="234"/>
      <c r="M289" s="234"/>
      <c r="N289" s="234"/>
      <c r="O289" s="234"/>
      <c r="P289" s="234"/>
      <c r="Q289" s="234"/>
      <c r="R289" s="234"/>
      <c r="S289" s="234"/>
      <c r="T289" s="234"/>
      <c r="U289" s="235"/>
    </row>
    <row r="290" spans="2:21" ht="15.75" thickBot="1">
      <c r="B290" s="236"/>
      <c r="C290" s="237"/>
      <c r="D290" s="237"/>
      <c r="E290" s="237"/>
      <c r="F290" s="237"/>
      <c r="G290" s="237"/>
      <c r="H290" s="237"/>
      <c r="I290" s="237"/>
      <c r="J290" s="237"/>
      <c r="K290" s="237"/>
      <c r="L290" s="237"/>
      <c r="M290" s="237"/>
      <c r="N290" s="237"/>
      <c r="O290" s="237"/>
      <c r="P290" s="237"/>
      <c r="Q290" s="237"/>
      <c r="R290" s="237"/>
      <c r="S290" s="237"/>
      <c r="T290" s="237"/>
      <c r="U290" s="238"/>
    </row>
    <row r="291" spans="2:21">
      <c r="B291" s="23"/>
    </row>
    <row r="292" spans="2:21">
      <c r="H292" s="40"/>
      <c r="I292" s="40"/>
      <c r="O292" s="40"/>
      <c r="Q292" s="40"/>
    </row>
    <row r="293" spans="2:21">
      <c r="B293" s="239" t="s">
        <v>38</v>
      </c>
      <c r="C293" s="239"/>
      <c r="D293" s="239"/>
      <c r="E293" s="239"/>
      <c r="F293" s="239"/>
      <c r="G293" s="239"/>
      <c r="I293" s="41"/>
      <c r="J293" s="213" t="s">
        <v>36</v>
      </c>
      <c r="K293" s="213"/>
      <c r="L293" s="213"/>
      <c r="M293" s="213"/>
      <c r="N293" s="213"/>
      <c r="O293" s="213"/>
      <c r="R293" s="213" t="s">
        <v>37</v>
      </c>
      <c r="S293" s="213"/>
      <c r="T293" s="213"/>
      <c r="U293" s="213"/>
    </row>
    <row r="294" spans="2:21">
      <c r="B294" s="239"/>
      <c r="C294" s="239"/>
      <c r="D294" s="239"/>
      <c r="E294" s="239"/>
      <c r="F294" s="239"/>
      <c r="G294" s="239"/>
      <c r="H294" s="42"/>
      <c r="I294" s="42"/>
      <c r="J294" s="240"/>
      <c r="K294" s="240"/>
      <c r="L294" s="240"/>
      <c r="M294" s="240"/>
      <c r="N294" s="240"/>
      <c r="O294" s="240"/>
      <c r="P294" s="42"/>
      <c r="Q294" s="42"/>
      <c r="R294" s="209" t="s">
        <v>0</v>
      </c>
      <c r="S294" s="209"/>
      <c r="T294" s="209"/>
      <c r="U294" s="209"/>
    </row>
    <row r="295" spans="2:21">
      <c r="B295" s="239"/>
      <c r="C295" s="239"/>
      <c r="D295" s="239"/>
      <c r="E295" s="239"/>
      <c r="F295" s="239"/>
      <c r="G295" s="239"/>
      <c r="H295" s="152"/>
      <c r="I295" s="152"/>
      <c r="J295" s="240"/>
      <c r="K295" s="240"/>
      <c r="L295" s="240"/>
      <c r="M295" s="240"/>
      <c r="N295" s="240"/>
      <c r="O295" s="240"/>
      <c r="P295" s="152"/>
      <c r="Q295" s="152"/>
      <c r="R295" s="209"/>
      <c r="S295" s="209"/>
      <c r="T295" s="209"/>
      <c r="U295" s="209"/>
    </row>
    <row r="296" spans="2:21">
      <c r="B296" s="239"/>
      <c r="C296" s="239"/>
      <c r="D296" s="239"/>
      <c r="E296" s="239"/>
      <c r="F296" s="239"/>
      <c r="G296" s="239"/>
      <c r="H296" s="152"/>
      <c r="I296" s="152"/>
      <c r="J296" s="240"/>
      <c r="K296" s="240"/>
      <c r="L296" s="240"/>
      <c r="M296" s="240"/>
      <c r="N296" s="240"/>
      <c r="O296" s="240"/>
      <c r="P296" s="152"/>
      <c r="Q296" s="152"/>
      <c r="R296" s="209"/>
      <c r="S296" s="209"/>
      <c r="T296" s="209"/>
      <c r="U296" s="209"/>
    </row>
    <row r="297" spans="2:21">
      <c r="B297" s="239"/>
      <c r="C297" s="239"/>
      <c r="D297" s="239"/>
      <c r="E297" s="239"/>
      <c r="F297" s="239"/>
      <c r="G297" s="239"/>
      <c r="H297" s="152"/>
      <c r="I297" s="152"/>
      <c r="J297" s="240"/>
      <c r="K297" s="240"/>
      <c r="L297" s="240"/>
      <c r="M297" s="240"/>
      <c r="N297" s="240"/>
      <c r="O297" s="240"/>
      <c r="P297" s="152"/>
      <c r="Q297" s="152"/>
      <c r="R297" s="209"/>
      <c r="S297" s="209"/>
      <c r="T297" s="209"/>
      <c r="U297" s="209"/>
    </row>
    <row r="298" spans="2:21" ht="15.75" thickBot="1">
      <c r="B298" s="242"/>
      <c r="C298" s="242"/>
      <c r="D298" s="242"/>
      <c r="E298" s="242"/>
      <c r="F298" s="242"/>
      <c r="G298" s="242"/>
      <c r="J298" s="241"/>
      <c r="K298" s="241"/>
      <c r="L298" s="241"/>
      <c r="M298" s="241"/>
      <c r="N298" s="241"/>
      <c r="O298" s="241"/>
      <c r="R298" s="215"/>
      <c r="S298" s="215"/>
      <c r="T298" s="215"/>
      <c r="U298" s="215"/>
    </row>
    <row r="299" spans="2:21">
      <c r="B299" s="209" t="s">
        <v>105</v>
      </c>
      <c r="C299" s="209"/>
      <c r="D299" s="209"/>
      <c r="E299" s="209"/>
      <c r="F299" s="209"/>
      <c r="G299" s="209"/>
      <c r="J299" s="210" t="s">
        <v>106</v>
      </c>
      <c r="K299" s="210"/>
      <c r="L299" s="210"/>
      <c r="M299" s="210"/>
      <c r="N299" s="210"/>
      <c r="O299" s="210"/>
      <c r="R299" s="211" t="s">
        <v>142</v>
      </c>
      <c r="S299" s="211"/>
      <c r="T299" s="211"/>
      <c r="U299" s="211"/>
    </row>
    <row r="300" spans="2:21">
      <c r="B300" s="210" t="s">
        <v>107</v>
      </c>
      <c r="C300" s="210"/>
      <c r="D300" s="210"/>
      <c r="E300" s="210"/>
      <c r="F300" s="210"/>
      <c r="G300" s="210"/>
      <c r="J300" s="212" t="s">
        <v>108</v>
      </c>
      <c r="K300" s="212"/>
      <c r="L300" s="212"/>
      <c r="M300" s="212"/>
      <c r="N300" s="212"/>
      <c r="O300" s="212"/>
      <c r="P300" s="109"/>
      <c r="Q300" s="109"/>
      <c r="R300" s="212" t="s">
        <v>109</v>
      </c>
      <c r="S300" s="212"/>
      <c r="T300" s="212"/>
      <c r="U300" s="212"/>
    </row>
    <row r="302" spans="2:21">
      <c r="J302" s="213" t="s">
        <v>50</v>
      </c>
      <c r="K302" s="213"/>
      <c r="L302" s="213"/>
      <c r="M302" s="213"/>
      <c r="N302" s="213"/>
      <c r="O302" s="213"/>
    </row>
    <row r="303" spans="2:21">
      <c r="B303" s="214" t="s">
        <v>153</v>
      </c>
      <c r="C303" s="214"/>
      <c r="D303" s="214"/>
      <c r="E303" s="214"/>
      <c r="F303" s="214"/>
      <c r="G303" s="214"/>
      <c r="J303" s="214" t="s">
        <v>48</v>
      </c>
      <c r="K303" s="214"/>
      <c r="L303" s="214"/>
      <c r="M303" s="214"/>
      <c r="N303" s="214"/>
      <c r="O303" s="214"/>
      <c r="R303" s="214" t="s">
        <v>51</v>
      </c>
      <c r="S303" s="214"/>
      <c r="T303" s="214"/>
      <c r="U303" s="214"/>
    </row>
    <row r="304" spans="2:21">
      <c r="B304" s="210"/>
      <c r="C304" s="210"/>
      <c r="D304" s="210"/>
      <c r="E304" s="210"/>
      <c r="F304" s="210"/>
      <c r="G304" s="210"/>
      <c r="J304" s="214"/>
      <c r="K304" s="214"/>
      <c r="L304" s="214"/>
      <c r="M304" s="214"/>
      <c r="N304" s="214"/>
      <c r="O304" s="214"/>
      <c r="R304" s="210"/>
      <c r="S304" s="210"/>
      <c r="T304" s="210"/>
      <c r="U304" s="210"/>
    </row>
    <row r="305" spans="2:21">
      <c r="B305" s="210"/>
      <c r="C305" s="210"/>
      <c r="D305" s="210"/>
      <c r="E305" s="210"/>
      <c r="F305" s="210"/>
      <c r="G305" s="210"/>
      <c r="J305" s="214"/>
      <c r="K305" s="214"/>
      <c r="L305" s="214"/>
      <c r="M305" s="214"/>
      <c r="N305" s="214"/>
      <c r="O305" s="214"/>
      <c r="R305" s="210"/>
      <c r="S305" s="210"/>
      <c r="T305" s="210"/>
      <c r="U305" s="210"/>
    </row>
    <row r="306" spans="2:21">
      <c r="B306" s="210"/>
      <c r="C306" s="210"/>
      <c r="D306" s="210"/>
      <c r="E306" s="210"/>
      <c r="F306" s="210"/>
      <c r="G306" s="210"/>
      <c r="J306" s="214"/>
      <c r="K306" s="214"/>
      <c r="L306" s="214"/>
      <c r="M306" s="214"/>
      <c r="N306" s="214"/>
      <c r="O306" s="214"/>
      <c r="R306" s="210"/>
      <c r="S306" s="210"/>
      <c r="T306" s="210"/>
      <c r="U306" s="210"/>
    </row>
    <row r="307" spans="2:21" ht="15.75" thickBot="1">
      <c r="B307" s="215"/>
      <c r="C307" s="215"/>
      <c r="D307" s="215"/>
      <c r="E307" s="215"/>
      <c r="F307" s="215"/>
      <c r="G307" s="215"/>
      <c r="H307" s="51"/>
      <c r="I307" s="51"/>
      <c r="J307" s="216"/>
      <c r="K307" s="216"/>
      <c r="L307" s="216"/>
      <c r="M307" s="216"/>
      <c r="N307" s="216"/>
      <c r="O307" s="216"/>
      <c r="P307" s="51"/>
      <c r="Q307" s="51"/>
      <c r="R307" s="215"/>
      <c r="S307" s="215"/>
      <c r="T307" s="215"/>
      <c r="U307" s="215"/>
    </row>
    <row r="308" spans="2:21">
      <c r="B308" s="217" t="s">
        <v>110</v>
      </c>
      <c r="C308" s="217"/>
      <c r="D308" s="217"/>
      <c r="E308" s="217"/>
      <c r="F308" s="217"/>
      <c r="G308" s="217"/>
      <c r="H308" s="110"/>
      <c r="I308" s="110"/>
      <c r="J308" s="217" t="s">
        <v>111</v>
      </c>
      <c r="K308" s="217"/>
      <c r="L308" s="217"/>
      <c r="M308" s="217"/>
      <c r="N308" s="217"/>
      <c r="O308" s="217"/>
      <c r="P308" s="51"/>
      <c r="Q308" s="51"/>
      <c r="R308" s="217" t="s">
        <v>112</v>
      </c>
      <c r="S308" s="217"/>
      <c r="T308" s="217"/>
      <c r="U308" s="217"/>
    </row>
    <row r="309" spans="2:21" ht="32.25" customHeight="1">
      <c r="B309" s="219" t="s">
        <v>152</v>
      </c>
      <c r="C309" s="219"/>
      <c r="D309" s="219"/>
      <c r="E309" s="219"/>
      <c r="F309" s="219"/>
      <c r="G309" s="219"/>
      <c r="J309" s="218" t="s">
        <v>113</v>
      </c>
      <c r="K309" s="218"/>
      <c r="L309" s="218"/>
      <c r="M309" s="218"/>
      <c r="N309" s="218"/>
      <c r="O309" s="218"/>
      <c r="R309" s="218" t="s">
        <v>114</v>
      </c>
      <c r="S309" s="218"/>
      <c r="T309" s="218"/>
      <c r="U309" s="218"/>
    </row>
    <row r="310" spans="2:21">
      <c r="B310" s="189"/>
      <c r="C310" s="189"/>
      <c r="D310" s="189"/>
      <c r="E310" s="189"/>
      <c r="F310" s="189"/>
      <c r="G310" s="189"/>
    </row>
    <row r="314" spans="2:21" ht="23.25">
      <c r="B314" s="421" t="s">
        <v>119</v>
      </c>
      <c r="C314" s="421"/>
      <c r="D314" s="421"/>
      <c r="E314" s="421"/>
      <c r="F314" s="421"/>
      <c r="G314" s="421"/>
      <c r="H314" s="421"/>
      <c r="I314" s="421"/>
      <c r="J314" s="421"/>
      <c r="K314" s="421"/>
      <c r="L314" s="421"/>
      <c r="M314" s="421"/>
      <c r="N314" s="421"/>
      <c r="O314" s="421"/>
      <c r="P314" s="421"/>
      <c r="Q314" s="421"/>
      <c r="R314" s="421"/>
      <c r="S314" s="421"/>
      <c r="T314" s="421"/>
      <c r="U314" s="421"/>
    </row>
    <row r="316" spans="2:21" ht="15" customHeight="1"/>
    <row r="317" spans="2:21" ht="15" customHeight="1"/>
    <row r="318" spans="2:21" ht="15" customHeight="1">
      <c r="F318" s="1"/>
      <c r="G318" s="1"/>
      <c r="H318" s="1"/>
      <c r="I318" s="1"/>
      <c r="J318" s="1"/>
      <c r="K318" s="1"/>
      <c r="L318" s="1"/>
      <c r="M318" s="1"/>
      <c r="N318" s="1"/>
      <c r="O318" s="1"/>
    </row>
    <row r="319" spans="2:21" ht="15" customHeight="1">
      <c r="B319" s="422" t="s">
        <v>133</v>
      </c>
      <c r="C319" s="422"/>
      <c r="D319" s="422"/>
      <c r="E319" s="422"/>
      <c r="F319" s="422"/>
      <c r="G319" s="422"/>
      <c r="H319" s="422"/>
      <c r="I319" s="422"/>
      <c r="J319" s="422"/>
      <c r="K319" s="422"/>
      <c r="L319" s="422"/>
      <c r="M319" s="422"/>
      <c r="N319" s="422"/>
      <c r="O319" s="422"/>
      <c r="P319" s="422"/>
      <c r="Q319" s="422"/>
      <c r="R319" s="422"/>
      <c r="S319" s="422"/>
      <c r="T319" s="422"/>
      <c r="U319" s="422"/>
    </row>
    <row r="320" spans="2:21" ht="15" customHeight="1">
      <c r="F320" t="s">
        <v>0</v>
      </c>
    </row>
    <row r="321" spans="1:21" ht="15" customHeight="1">
      <c r="B321" s="2"/>
      <c r="C321" s="2"/>
      <c r="D321" s="2"/>
      <c r="E321" s="2"/>
      <c r="F321" s="2"/>
      <c r="G321" s="2"/>
      <c r="H321" s="2"/>
      <c r="I321" s="2"/>
      <c r="J321" s="2"/>
      <c r="K321" s="2"/>
      <c r="L321" s="2"/>
      <c r="M321" s="2"/>
      <c r="N321" s="2"/>
      <c r="O321" s="2"/>
      <c r="P321" s="2"/>
      <c r="Q321" s="2"/>
      <c r="R321" s="2"/>
      <c r="S321" s="2"/>
      <c r="T321" s="2"/>
      <c r="U321" s="2"/>
    </row>
    <row r="322" spans="1:21" ht="15" customHeight="1" thickBot="1">
      <c r="B322" s="3"/>
      <c r="C322" s="3"/>
      <c r="D322" s="3"/>
      <c r="E322" s="3"/>
      <c r="F322" s="3"/>
      <c r="G322" s="3"/>
      <c r="H322" s="3"/>
      <c r="I322" s="3"/>
      <c r="J322" s="3"/>
      <c r="K322" s="3"/>
      <c r="L322" s="3"/>
      <c r="M322" s="3"/>
      <c r="N322" s="3"/>
      <c r="O322" s="3"/>
      <c r="P322" s="3"/>
      <c r="Q322" s="3"/>
      <c r="R322" s="3"/>
      <c r="S322" s="3"/>
      <c r="T322" s="3"/>
      <c r="U322" s="3"/>
    </row>
    <row r="323" spans="1:21" ht="15" customHeight="1">
      <c r="B323" s="383" t="s">
        <v>1</v>
      </c>
      <c r="C323" s="384"/>
      <c r="D323" s="384"/>
      <c r="E323" s="384"/>
      <c r="F323" s="385"/>
      <c r="G323" s="423" t="s">
        <v>154</v>
      </c>
      <c r="H323" s="424"/>
      <c r="I323" s="424"/>
      <c r="J323" s="424"/>
      <c r="K323" s="424"/>
      <c r="L323" s="424"/>
      <c r="M323" s="424"/>
      <c r="N323" s="424"/>
      <c r="O323" s="424"/>
      <c r="P323" s="424"/>
      <c r="Q323" s="424"/>
      <c r="R323" s="424"/>
      <c r="S323" s="424"/>
      <c r="T323" s="424"/>
      <c r="U323" s="425"/>
    </row>
    <row r="324" spans="1:21" ht="15" customHeight="1">
      <c r="A324" s="4"/>
      <c r="B324" s="426" t="s">
        <v>2</v>
      </c>
      <c r="C324" s="427"/>
      <c r="D324" s="427"/>
      <c r="E324" s="427"/>
      <c r="F324" s="428"/>
      <c r="G324" s="429" t="s">
        <v>151</v>
      </c>
      <c r="H324" s="430"/>
      <c r="I324" s="430"/>
      <c r="J324" s="430"/>
      <c r="K324" s="430"/>
      <c r="L324" s="430"/>
      <c r="M324" s="430"/>
      <c r="N324" s="430"/>
      <c r="O324" s="430"/>
      <c r="P324" s="430"/>
      <c r="Q324" s="430"/>
      <c r="R324" s="430"/>
      <c r="S324" s="430"/>
      <c r="T324" s="430"/>
      <c r="U324" s="431"/>
    </row>
    <row r="325" spans="1:21">
      <c r="A325" s="4"/>
      <c r="B325" s="383" t="s">
        <v>3</v>
      </c>
      <c r="C325" s="384"/>
      <c r="D325" s="384"/>
      <c r="E325" s="384"/>
      <c r="F325" s="385"/>
      <c r="G325" s="432" t="s">
        <v>54</v>
      </c>
      <c r="H325" s="433"/>
      <c r="I325" s="433"/>
      <c r="J325" s="433"/>
      <c r="K325" s="433"/>
      <c r="L325" s="433"/>
      <c r="M325" s="433"/>
      <c r="N325" s="433"/>
      <c r="O325" s="433"/>
      <c r="P325" s="433"/>
      <c r="Q325" s="433"/>
      <c r="R325" s="433"/>
      <c r="S325" s="433"/>
      <c r="T325" s="433"/>
      <c r="U325" s="434"/>
    </row>
    <row r="326" spans="1:21" ht="15" customHeight="1">
      <c r="A326" s="4"/>
      <c r="B326" s="383" t="s">
        <v>4</v>
      </c>
      <c r="C326" s="384"/>
      <c r="D326" s="384"/>
      <c r="E326" s="384"/>
      <c r="F326" s="385"/>
      <c r="G326" s="432" t="s">
        <v>55</v>
      </c>
      <c r="H326" s="433"/>
      <c r="I326" s="433"/>
      <c r="J326" s="433"/>
      <c r="K326" s="433"/>
      <c r="L326" s="433"/>
      <c r="M326" s="433"/>
      <c r="N326" s="433"/>
      <c r="O326" s="433"/>
      <c r="P326" s="433"/>
      <c r="Q326" s="433"/>
      <c r="R326" s="433"/>
      <c r="S326" s="433"/>
      <c r="T326" s="433"/>
      <c r="U326" s="434"/>
    </row>
    <row r="327" spans="1:21" ht="15" customHeight="1">
      <c r="A327" s="4"/>
      <c r="B327" s="383" t="s">
        <v>5</v>
      </c>
      <c r="C327" s="384"/>
      <c r="D327" s="384"/>
      <c r="E327" s="384"/>
      <c r="F327" s="385"/>
      <c r="G327" s="435" t="s">
        <v>6</v>
      </c>
      <c r="H327" s="436"/>
      <c r="I327" s="437">
        <v>1000000</v>
      </c>
      <c r="J327" s="438"/>
      <c r="K327" s="438"/>
      <c r="L327" s="439"/>
      <c r="M327" s="5" t="s">
        <v>7</v>
      </c>
      <c r="N327" s="437">
        <v>0</v>
      </c>
      <c r="O327" s="438"/>
      <c r="P327" s="438"/>
      <c r="Q327" s="439"/>
      <c r="R327" s="440" t="s">
        <v>8</v>
      </c>
      <c r="S327" s="441"/>
      <c r="T327" s="437">
        <v>0</v>
      </c>
      <c r="U327" s="442"/>
    </row>
    <row r="328" spans="1:21">
      <c r="A328" s="4"/>
      <c r="B328" s="383" t="s">
        <v>9</v>
      </c>
      <c r="C328" s="384"/>
      <c r="D328" s="384"/>
      <c r="E328" s="384"/>
      <c r="F328" s="385"/>
      <c r="G328" s="443" t="s">
        <v>6</v>
      </c>
      <c r="H328" s="444"/>
      <c r="I328" s="437">
        <v>1000000</v>
      </c>
      <c r="J328" s="438"/>
      <c r="K328" s="438"/>
      <c r="L328" s="439"/>
      <c r="M328" s="5" t="s">
        <v>7</v>
      </c>
      <c r="N328" s="445">
        <v>0</v>
      </c>
      <c r="O328" s="446"/>
      <c r="P328" s="446"/>
      <c r="Q328" s="447"/>
      <c r="R328" s="448"/>
      <c r="S328" s="449"/>
      <c r="T328" s="449"/>
      <c r="U328" s="450"/>
    </row>
    <row r="329" spans="1:21" ht="15.75" thickBot="1">
      <c r="A329" s="4"/>
      <c r="B329" s="383" t="s">
        <v>10</v>
      </c>
      <c r="C329" s="384"/>
      <c r="D329" s="384"/>
      <c r="E329" s="384"/>
      <c r="F329" s="385"/>
      <c r="G329" s="386" t="s">
        <v>140</v>
      </c>
      <c r="H329" s="387"/>
      <c r="I329" s="387"/>
      <c r="J329" s="387"/>
      <c r="K329" s="387"/>
      <c r="L329" s="387"/>
      <c r="M329" s="387"/>
      <c r="N329" s="387"/>
      <c r="O329" s="387"/>
      <c r="P329" s="387"/>
      <c r="Q329" s="387"/>
      <c r="R329" s="387"/>
      <c r="S329" s="387"/>
      <c r="T329" s="387"/>
      <c r="U329" s="388"/>
    </row>
    <row r="330" spans="1:21" ht="15.75" customHeight="1" thickBot="1">
      <c r="A330" s="4"/>
      <c r="B330" s="389" t="s">
        <v>11</v>
      </c>
      <c r="C330" s="390"/>
      <c r="D330" s="390"/>
      <c r="E330" s="390"/>
      <c r="F330" s="391"/>
      <c r="G330" s="392" t="s">
        <v>144</v>
      </c>
      <c r="H330" s="393"/>
      <c r="I330" s="393"/>
      <c r="J330" s="393"/>
      <c r="K330" s="393"/>
      <c r="L330" s="393"/>
      <c r="M330" s="393"/>
      <c r="N330" s="393"/>
      <c r="O330" s="393"/>
      <c r="P330" s="393"/>
      <c r="Q330" s="393"/>
      <c r="R330" s="393"/>
      <c r="S330" s="393"/>
      <c r="T330" s="393"/>
      <c r="U330" s="394"/>
    </row>
    <row r="331" spans="1:21" ht="15.75" thickBot="1">
      <c r="B331" s="395"/>
      <c r="C331" s="395"/>
      <c r="D331" s="395"/>
      <c r="E331" s="395"/>
      <c r="F331" s="395"/>
      <c r="G331" s="395"/>
      <c r="H331" s="395"/>
      <c r="I331" s="395"/>
      <c r="J331" s="395"/>
      <c r="K331" s="395"/>
      <c r="L331" s="395"/>
      <c r="M331" s="395"/>
      <c r="N331" s="395"/>
      <c r="O331" s="395"/>
      <c r="P331" s="395"/>
      <c r="Q331" s="395"/>
      <c r="R331" s="395"/>
      <c r="S331" s="395"/>
      <c r="T331" s="395"/>
      <c r="U331" s="395"/>
    </row>
    <row r="332" spans="1:21" ht="16.5" thickBot="1">
      <c r="A332" s="4"/>
      <c r="B332" s="324" t="s">
        <v>12</v>
      </c>
      <c r="C332" s="325"/>
      <c r="D332" s="326"/>
      <c r="E332" s="325" t="s">
        <v>13</v>
      </c>
      <c r="F332" s="326"/>
      <c r="G332" s="330" t="s">
        <v>14</v>
      </c>
      <c r="H332" s="331"/>
      <c r="I332" s="331"/>
      <c r="J332" s="331"/>
      <c r="K332" s="331"/>
      <c r="L332" s="331"/>
      <c r="M332" s="331"/>
      <c r="N332" s="331"/>
      <c r="O332" s="331"/>
      <c r="P332" s="331"/>
      <c r="Q332" s="331"/>
      <c r="R332" s="331"/>
      <c r="S332" s="331"/>
      <c r="T332" s="331"/>
      <c r="U332" s="332"/>
    </row>
    <row r="333" spans="1:21" ht="15.75" customHeight="1" thickBot="1">
      <c r="A333" s="4"/>
      <c r="B333" s="327"/>
      <c r="C333" s="328"/>
      <c r="D333" s="329"/>
      <c r="E333" s="328"/>
      <c r="F333" s="329"/>
      <c r="G333" s="333" t="s">
        <v>15</v>
      </c>
      <c r="H333" s="334"/>
      <c r="I333" s="280" t="s">
        <v>135</v>
      </c>
      <c r="J333" s="281"/>
      <c r="K333" s="281"/>
      <c r="L333" s="281"/>
      <c r="M333" s="281"/>
      <c r="N333" s="282"/>
      <c r="O333" s="401" t="s">
        <v>134</v>
      </c>
      <c r="P333" s="402"/>
      <c r="Q333" s="402"/>
      <c r="R333" s="402"/>
      <c r="S333" s="402"/>
      <c r="T333" s="402"/>
      <c r="U333" s="403"/>
    </row>
    <row r="334" spans="1:21">
      <c r="A334" s="4"/>
      <c r="B334" s="327"/>
      <c r="C334" s="328"/>
      <c r="D334" s="329"/>
      <c r="E334" s="328"/>
      <c r="F334" s="329"/>
      <c r="G334" s="335"/>
      <c r="H334" s="336"/>
      <c r="I334" s="333" t="s">
        <v>18</v>
      </c>
      <c r="J334" s="404"/>
      <c r="K334" s="404"/>
      <c r="L334" s="333" t="s">
        <v>19</v>
      </c>
      <c r="M334" s="404"/>
      <c r="N334" s="334"/>
      <c r="O334" s="406" t="s">
        <v>18</v>
      </c>
      <c r="P334" s="407"/>
      <c r="Q334" s="407"/>
      <c r="R334" s="333" t="s">
        <v>19</v>
      </c>
      <c r="S334" s="404"/>
      <c r="T334" s="404"/>
      <c r="U334" s="344" t="s">
        <v>20</v>
      </c>
    </row>
    <row r="335" spans="1:21" ht="15.75" thickBot="1">
      <c r="A335" s="4"/>
      <c r="B335" s="396"/>
      <c r="C335" s="397"/>
      <c r="D335" s="398"/>
      <c r="E335" s="397"/>
      <c r="F335" s="398"/>
      <c r="G335" s="399"/>
      <c r="H335" s="400"/>
      <c r="I335" s="399"/>
      <c r="J335" s="405"/>
      <c r="K335" s="405"/>
      <c r="L335" s="399"/>
      <c r="M335" s="405"/>
      <c r="N335" s="400"/>
      <c r="O335" s="399"/>
      <c r="P335" s="405"/>
      <c r="Q335" s="405"/>
      <c r="R335" s="399"/>
      <c r="S335" s="405"/>
      <c r="T335" s="405"/>
      <c r="U335" s="345"/>
    </row>
    <row r="336" spans="1:21">
      <c r="A336" s="4"/>
      <c r="B336" s="408" t="s">
        <v>62</v>
      </c>
      <c r="C336" s="409"/>
      <c r="D336" s="410"/>
      <c r="E336" s="411"/>
      <c r="F336" s="412"/>
      <c r="G336" s="413"/>
      <c r="H336" s="414"/>
      <c r="I336" s="415"/>
      <c r="J336" s="416"/>
      <c r="K336" s="414"/>
      <c r="L336" s="417"/>
      <c r="M336" s="416"/>
      <c r="N336" s="418"/>
      <c r="O336" s="419"/>
      <c r="P336" s="420"/>
      <c r="Q336" s="420"/>
      <c r="R336" s="420"/>
      <c r="S336" s="420"/>
      <c r="T336" s="420"/>
      <c r="U336" s="59"/>
    </row>
    <row r="337" spans="1:21">
      <c r="A337" s="4"/>
      <c r="B337" s="346" t="s">
        <v>57</v>
      </c>
      <c r="C337" s="359"/>
      <c r="D337" s="360"/>
      <c r="E337" s="361"/>
      <c r="F337" s="362"/>
      <c r="G337" s="363"/>
      <c r="H337" s="364"/>
      <c r="I337" s="381"/>
      <c r="J337" s="382"/>
      <c r="K337" s="382"/>
      <c r="L337" s="382"/>
      <c r="M337" s="382"/>
      <c r="N337" s="362"/>
      <c r="O337" s="381"/>
      <c r="P337" s="382"/>
      <c r="Q337" s="382"/>
      <c r="R337" s="382"/>
      <c r="S337" s="382"/>
      <c r="T337" s="382"/>
      <c r="U337" s="122"/>
    </row>
    <row r="338" spans="1:21">
      <c r="A338" s="4"/>
      <c r="B338" s="307" t="s">
        <v>58</v>
      </c>
      <c r="C338" s="308"/>
      <c r="D338" s="309"/>
      <c r="E338" s="310" t="s">
        <v>61</v>
      </c>
      <c r="F338" s="311"/>
      <c r="G338" s="351">
        <v>3</v>
      </c>
      <c r="H338" s="353"/>
      <c r="I338" s="314">
        <f>+'Mensual VEF 2019'!I953+'Mensual VEF 2019'!I1108+'Mensual VEF 2019'!I1263</f>
        <v>0</v>
      </c>
      <c r="J338" s="315"/>
      <c r="K338" s="316"/>
      <c r="L338" s="314">
        <f>+'Mensual VEF 2019'!L953+'Mensual VEF 2019'!L1108+'Mensual VEF 2019'!L1263</f>
        <v>0</v>
      </c>
      <c r="M338" s="315"/>
      <c r="N338" s="316"/>
      <c r="O338" s="317">
        <f>+'Mensual VEF 2019'!O1263</f>
        <v>3</v>
      </c>
      <c r="P338" s="315"/>
      <c r="Q338" s="316"/>
      <c r="R338" s="317">
        <f>+'Mensual VEF 2019'!R1263</f>
        <v>3</v>
      </c>
      <c r="S338" s="315"/>
      <c r="T338" s="316"/>
      <c r="U338" s="60">
        <f>R338/G338</f>
        <v>1</v>
      </c>
    </row>
    <row r="339" spans="1:21">
      <c r="A339" s="4"/>
      <c r="B339" s="307" t="s">
        <v>59</v>
      </c>
      <c r="C339" s="308"/>
      <c r="D339" s="309"/>
      <c r="E339" s="310" t="s">
        <v>61</v>
      </c>
      <c r="F339" s="311"/>
      <c r="G339" s="351">
        <v>30</v>
      </c>
      <c r="H339" s="353"/>
      <c r="I339" s="314">
        <f>+'Mensual VEF 2019'!I954+'Mensual VEF 2019'!I1109+'Mensual VEF 2019'!I1264</f>
        <v>0</v>
      </c>
      <c r="J339" s="315"/>
      <c r="K339" s="316"/>
      <c r="L339" s="314">
        <f>+'Mensual VEF 2019'!L954+'Mensual VEF 2019'!L1109+'Mensual VEF 2019'!L1264</f>
        <v>0</v>
      </c>
      <c r="M339" s="315"/>
      <c r="N339" s="316"/>
      <c r="O339" s="317">
        <f>+'Mensual VEF 2019'!O1264</f>
        <v>30</v>
      </c>
      <c r="P339" s="315"/>
      <c r="Q339" s="316"/>
      <c r="R339" s="317">
        <f>+'Mensual VEF 2019'!R1264</f>
        <v>30</v>
      </c>
      <c r="S339" s="315"/>
      <c r="T339" s="316"/>
      <c r="U339" s="60">
        <f t="shared" ref="U339:U400" si="8">R339/G339</f>
        <v>1</v>
      </c>
    </row>
    <row r="340" spans="1:21">
      <c r="A340" s="4"/>
      <c r="B340" s="307" t="s">
        <v>60</v>
      </c>
      <c r="C340" s="308"/>
      <c r="D340" s="309"/>
      <c r="E340" s="310" t="s">
        <v>61</v>
      </c>
      <c r="F340" s="311"/>
      <c r="G340" s="351">
        <v>1028</v>
      </c>
      <c r="H340" s="316"/>
      <c r="I340" s="314">
        <f>+'Mensual VEF 2019'!I955+'Mensual VEF 2019'!I1110+'Mensual VEF 2019'!I1265</f>
        <v>206</v>
      </c>
      <c r="J340" s="315"/>
      <c r="K340" s="316"/>
      <c r="L340" s="314">
        <f>+'Mensual VEF 2019'!L955+'Mensual VEF 2019'!L1110+'Mensual VEF 2019'!L1265</f>
        <v>210</v>
      </c>
      <c r="M340" s="315"/>
      <c r="N340" s="316"/>
      <c r="O340" s="317">
        <f>+'Mensual VEF 2019'!O1265</f>
        <v>840</v>
      </c>
      <c r="P340" s="315"/>
      <c r="Q340" s="316"/>
      <c r="R340" s="317">
        <f>+'Mensual VEF 2019'!R1265</f>
        <v>866</v>
      </c>
      <c r="S340" s="315"/>
      <c r="T340" s="316"/>
      <c r="U340" s="60">
        <f t="shared" si="8"/>
        <v>0.84241245136186771</v>
      </c>
    </row>
    <row r="341" spans="1:21">
      <c r="A341" s="4"/>
      <c r="B341" s="346" t="s">
        <v>63</v>
      </c>
      <c r="C341" s="359"/>
      <c r="D341" s="360"/>
      <c r="E341" s="361"/>
      <c r="F341" s="362"/>
      <c r="G341" s="363"/>
      <c r="H341" s="364"/>
      <c r="I341" s="365"/>
      <c r="J341" s="366"/>
      <c r="K341" s="366"/>
      <c r="L341" s="366"/>
      <c r="M341" s="366"/>
      <c r="N341" s="367"/>
      <c r="O341" s="365"/>
      <c r="P341" s="366"/>
      <c r="Q341" s="366"/>
      <c r="R341" s="366"/>
      <c r="S341" s="366"/>
      <c r="T341" s="366"/>
      <c r="U341" s="60"/>
    </row>
    <row r="342" spans="1:21">
      <c r="A342" s="4"/>
      <c r="B342" s="307" t="s">
        <v>58</v>
      </c>
      <c r="C342" s="308"/>
      <c r="D342" s="309"/>
      <c r="E342" s="310" t="s">
        <v>61</v>
      </c>
      <c r="F342" s="311"/>
      <c r="G342" s="351">
        <v>3</v>
      </c>
      <c r="H342" s="353"/>
      <c r="I342" s="314">
        <f>+'Mensual VEF 2019'!I957+'Mensual VEF 2019'!I1112+'Mensual VEF 2019'!I1267</f>
        <v>0</v>
      </c>
      <c r="J342" s="315"/>
      <c r="K342" s="316"/>
      <c r="L342" s="314">
        <f>+'Mensual VEF 2019'!L957+'Mensual VEF 2019'!L1112+'Mensual VEF 2019'!L1267</f>
        <v>0</v>
      </c>
      <c r="M342" s="315"/>
      <c r="N342" s="316"/>
      <c r="O342" s="317">
        <f>+'Mensual VEF 2019'!O1267</f>
        <v>3</v>
      </c>
      <c r="P342" s="315"/>
      <c r="Q342" s="316"/>
      <c r="R342" s="317">
        <f>+'Mensual VEF 2019'!R1267</f>
        <v>3</v>
      </c>
      <c r="S342" s="315"/>
      <c r="T342" s="316"/>
      <c r="U342" s="60">
        <f t="shared" si="8"/>
        <v>1</v>
      </c>
    </row>
    <row r="343" spans="1:21">
      <c r="A343" s="4"/>
      <c r="B343" s="307" t="s">
        <v>59</v>
      </c>
      <c r="C343" s="308"/>
      <c r="D343" s="309"/>
      <c r="E343" s="310" t="s">
        <v>61</v>
      </c>
      <c r="F343" s="311"/>
      <c r="G343" s="351">
        <v>30</v>
      </c>
      <c r="H343" s="353"/>
      <c r="I343" s="314">
        <f>+'Mensual VEF 2019'!I958+'Mensual VEF 2019'!I1113+'Mensual VEF 2019'!I1268</f>
        <v>0</v>
      </c>
      <c r="J343" s="315"/>
      <c r="K343" s="316"/>
      <c r="L343" s="314">
        <f>+'Mensual VEF 2019'!L958+'Mensual VEF 2019'!L1113+'Mensual VEF 2019'!L1268</f>
        <v>0</v>
      </c>
      <c r="M343" s="315"/>
      <c r="N343" s="316"/>
      <c r="O343" s="317">
        <f>+'Mensual VEF 2019'!O1268</f>
        <v>30</v>
      </c>
      <c r="P343" s="315"/>
      <c r="Q343" s="316"/>
      <c r="R343" s="317">
        <f>+'Mensual VEF 2019'!R1268</f>
        <v>30</v>
      </c>
      <c r="S343" s="315"/>
      <c r="T343" s="316"/>
      <c r="U343" s="60">
        <f t="shared" si="8"/>
        <v>1</v>
      </c>
    </row>
    <row r="344" spans="1:21">
      <c r="A344" s="4"/>
      <c r="B344" s="307" t="s">
        <v>60</v>
      </c>
      <c r="C344" s="308"/>
      <c r="D344" s="309"/>
      <c r="E344" s="310" t="s">
        <v>61</v>
      </c>
      <c r="F344" s="311"/>
      <c r="G344" s="351">
        <v>1028</v>
      </c>
      <c r="H344" s="316"/>
      <c r="I344" s="314">
        <f>+'Mensual VEF 2019'!I959+'Mensual VEF 2019'!I1114+'Mensual VEF 2019'!I1269</f>
        <v>206</v>
      </c>
      <c r="J344" s="315"/>
      <c r="K344" s="316"/>
      <c r="L344" s="314">
        <f>+'Mensual VEF 2019'!L959+'Mensual VEF 2019'!L1114+'Mensual VEF 2019'!L1269</f>
        <v>210</v>
      </c>
      <c r="M344" s="315"/>
      <c r="N344" s="316"/>
      <c r="O344" s="317">
        <f>+'Mensual VEF 2019'!O1269</f>
        <v>840</v>
      </c>
      <c r="P344" s="315"/>
      <c r="Q344" s="316"/>
      <c r="R344" s="317">
        <f>+'Mensual VEF 2019'!R1269</f>
        <v>866</v>
      </c>
      <c r="S344" s="315"/>
      <c r="T344" s="316"/>
      <c r="U344" s="60">
        <f t="shared" si="8"/>
        <v>0.84241245136186771</v>
      </c>
    </row>
    <row r="345" spans="1:21">
      <c r="A345" s="4"/>
      <c r="B345" s="346" t="s">
        <v>64</v>
      </c>
      <c r="C345" s="359"/>
      <c r="D345" s="360"/>
      <c r="E345" s="361"/>
      <c r="F345" s="362"/>
      <c r="G345" s="363"/>
      <c r="H345" s="364"/>
      <c r="I345" s="365"/>
      <c r="J345" s="366"/>
      <c r="K345" s="366"/>
      <c r="L345" s="366"/>
      <c r="M345" s="366"/>
      <c r="N345" s="367"/>
      <c r="O345" s="365"/>
      <c r="P345" s="366"/>
      <c r="Q345" s="366"/>
      <c r="R345" s="366"/>
      <c r="S345" s="366"/>
      <c r="T345" s="366"/>
      <c r="U345" s="60"/>
    </row>
    <row r="346" spans="1:21">
      <c r="A346" s="4"/>
      <c r="B346" s="307" t="s">
        <v>58</v>
      </c>
      <c r="C346" s="308"/>
      <c r="D346" s="309"/>
      <c r="E346" s="310" t="s">
        <v>61</v>
      </c>
      <c r="F346" s="311"/>
      <c r="G346" s="351">
        <v>3</v>
      </c>
      <c r="H346" s="353"/>
      <c r="I346" s="314">
        <f>+'Mensual VEF 2019'!I961+'Mensual VEF 2019'!I1116+'Mensual VEF 2019'!I1271</f>
        <v>0</v>
      </c>
      <c r="J346" s="315"/>
      <c r="K346" s="316"/>
      <c r="L346" s="314">
        <f>+'Mensual VEF 2019'!L961+'Mensual VEF 2019'!L1116+'Mensual VEF 2019'!L1271</f>
        <v>0</v>
      </c>
      <c r="M346" s="315"/>
      <c r="N346" s="316"/>
      <c r="O346" s="317">
        <f>+'Mensual VEF 2019'!O1271</f>
        <v>3</v>
      </c>
      <c r="P346" s="315"/>
      <c r="Q346" s="316"/>
      <c r="R346" s="317">
        <f>+'Mensual VEF 2019'!R1271</f>
        <v>3</v>
      </c>
      <c r="S346" s="315"/>
      <c r="T346" s="316"/>
      <c r="U346" s="60">
        <f t="shared" si="8"/>
        <v>1</v>
      </c>
    </row>
    <row r="347" spans="1:21">
      <c r="A347" s="4"/>
      <c r="B347" s="307" t="s">
        <v>59</v>
      </c>
      <c r="C347" s="308"/>
      <c r="D347" s="309"/>
      <c r="E347" s="310" t="s">
        <v>61</v>
      </c>
      <c r="F347" s="311"/>
      <c r="G347" s="351">
        <v>30</v>
      </c>
      <c r="H347" s="353"/>
      <c r="I347" s="314">
        <f>+'Mensual VEF 2019'!I962+'Mensual VEF 2019'!I1117+'Mensual VEF 2019'!I1272</f>
        <v>0</v>
      </c>
      <c r="J347" s="315"/>
      <c r="K347" s="316"/>
      <c r="L347" s="314">
        <f>+'Mensual VEF 2019'!L962+'Mensual VEF 2019'!L1117+'Mensual VEF 2019'!L1272</f>
        <v>0</v>
      </c>
      <c r="M347" s="315"/>
      <c r="N347" s="316"/>
      <c r="O347" s="317">
        <f>+'Mensual VEF 2019'!O1272</f>
        <v>30</v>
      </c>
      <c r="P347" s="315"/>
      <c r="Q347" s="316"/>
      <c r="R347" s="317">
        <f>+'Mensual VEF 2019'!R1272</f>
        <v>30</v>
      </c>
      <c r="S347" s="315"/>
      <c r="T347" s="316"/>
      <c r="U347" s="60">
        <f t="shared" si="8"/>
        <v>1</v>
      </c>
    </row>
    <row r="348" spans="1:21">
      <c r="A348" s="4"/>
      <c r="B348" s="307" t="s">
        <v>60</v>
      </c>
      <c r="C348" s="308"/>
      <c r="D348" s="309"/>
      <c r="E348" s="310" t="s">
        <v>61</v>
      </c>
      <c r="F348" s="311"/>
      <c r="G348" s="351">
        <v>514</v>
      </c>
      <c r="H348" s="316"/>
      <c r="I348" s="314">
        <f>+'Mensual VEF 2019'!I963+'Mensual VEF 2019'!I1118+'Mensual VEF 2019'!I1273</f>
        <v>0</v>
      </c>
      <c r="J348" s="315"/>
      <c r="K348" s="316"/>
      <c r="L348" s="314">
        <f>+'Mensual VEF 2019'!L963+'Mensual VEF 2019'!L1118+'Mensual VEF 2019'!L1273</f>
        <v>0</v>
      </c>
      <c r="M348" s="315"/>
      <c r="N348" s="316"/>
      <c r="O348" s="317">
        <f>+'Mensual VEF 2019'!O1273</f>
        <v>514</v>
      </c>
      <c r="P348" s="315"/>
      <c r="Q348" s="316"/>
      <c r="R348" s="317">
        <f>+'Mensual VEF 2019'!R1273</f>
        <v>514</v>
      </c>
      <c r="S348" s="315"/>
      <c r="T348" s="316"/>
      <c r="U348" s="60">
        <f t="shared" si="8"/>
        <v>1</v>
      </c>
    </row>
    <row r="349" spans="1:21">
      <c r="A349" s="4"/>
      <c r="B349" s="346" t="s">
        <v>65</v>
      </c>
      <c r="C349" s="359"/>
      <c r="D349" s="360"/>
      <c r="E349" s="361"/>
      <c r="F349" s="362"/>
      <c r="G349" s="363"/>
      <c r="H349" s="364"/>
      <c r="I349" s="365"/>
      <c r="J349" s="366"/>
      <c r="K349" s="366"/>
      <c r="L349" s="366"/>
      <c r="M349" s="366"/>
      <c r="N349" s="367"/>
      <c r="O349" s="365"/>
      <c r="P349" s="366"/>
      <c r="Q349" s="366"/>
      <c r="R349" s="366"/>
      <c r="S349" s="366"/>
      <c r="T349" s="366"/>
      <c r="U349" s="60"/>
    </row>
    <row r="350" spans="1:21">
      <c r="A350" s="4"/>
      <c r="B350" s="307" t="s">
        <v>58</v>
      </c>
      <c r="C350" s="308"/>
      <c r="D350" s="309"/>
      <c r="E350" s="310" t="s">
        <v>61</v>
      </c>
      <c r="F350" s="311"/>
      <c r="G350" s="351">
        <v>3</v>
      </c>
      <c r="H350" s="353"/>
      <c r="I350" s="314">
        <f>+'Mensual VEF 2019'!I965+'Mensual VEF 2019'!I1120+'Mensual VEF 2019'!I1275</f>
        <v>0</v>
      </c>
      <c r="J350" s="315"/>
      <c r="K350" s="316"/>
      <c r="L350" s="314">
        <f>+'Mensual VEF 2019'!L965+'Mensual VEF 2019'!L1120+'Mensual VEF 2019'!L1275</f>
        <v>0</v>
      </c>
      <c r="M350" s="315"/>
      <c r="N350" s="316"/>
      <c r="O350" s="317">
        <f>+'Mensual VEF 2019'!O1275</f>
        <v>3</v>
      </c>
      <c r="P350" s="315"/>
      <c r="Q350" s="316"/>
      <c r="R350" s="317">
        <f>+'Mensual VEF 2019'!R1275</f>
        <v>3</v>
      </c>
      <c r="S350" s="315"/>
      <c r="T350" s="316"/>
      <c r="U350" s="60">
        <f t="shared" si="8"/>
        <v>1</v>
      </c>
    </row>
    <row r="351" spans="1:21">
      <c r="A351" s="4"/>
      <c r="B351" s="307" t="s">
        <v>59</v>
      </c>
      <c r="C351" s="308"/>
      <c r="D351" s="309"/>
      <c r="E351" s="310" t="s">
        <v>61</v>
      </c>
      <c r="F351" s="311"/>
      <c r="G351" s="351">
        <v>30</v>
      </c>
      <c r="H351" s="353"/>
      <c r="I351" s="314">
        <f>+'Mensual VEF 2019'!I966+'Mensual VEF 2019'!I1121+'Mensual VEF 2019'!I1276</f>
        <v>0</v>
      </c>
      <c r="J351" s="315"/>
      <c r="K351" s="316"/>
      <c r="L351" s="314">
        <f>+'Mensual VEF 2019'!L966+'Mensual VEF 2019'!L1121+'Mensual VEF 2019'!L1276</f>
        <v>0</v>
      </c>
      <c r="M351" s="315"/>
      <c r="N351" s="316"/>
      <c r="O351" s="317">
        <f>+'Mensual VEF 2019'!O1276</f>
        <v>30</v>
      </c>
      <c r="P351" s="315"/>
      <c r="Q351" s="316"/>
      <c r="R351" s="317">
        <f>+'Mensual VEF 2019'!R1276</f>
        <v>30</v>
      </c>
      <c r="S351" s="315"/>
      <c r="T351" s="316"/>
      <c r="U351" s="60">
        <f t="shared" si="8"/>
        <v>1</v>
      </c>
    </row>
    <row r="352" spans="1:21" s="40" customFormat="1">
      <c r="A352" s="150"/>
      <c r="B352" s="368" t="s">
        <v>60</v>
      </c>
      <c r="C352" s="369"/>
      <c r="D352" s="370"/>
      <c r="E352" s="371" t="s">
        <v>61</v>
      </c>
      <c r="F352" s="372"/>
      <c r="G352" s="373">
        <v>1047</v>
      </c>
      <c r="H352" s="356"/>
      <c r="I352" s="314">
        <f>+'Mensual VEF 2019'!I967+'Mensual VEF 2019'!I1122+'Mensual VEF 2019'!I1277</f>
        <v>183</v>
      </c>
      <c r="J352" s="315"/>
      <c r="K352" s="316"/>
      <c r="L352" s="314">
        <f>+'Mensual VEF 2019'!L967+'Mensual VEF 2019'!L1122+'Mensual VEF 2019'!L1277</f>
        <v>188</v>
      </c>
      <c r="M352" s="315"/>
      <c r="N352" s="316"/>
      <c r="O352" s="317">
        <f>+'Mensual VEF 2019'!O1277</f>
        <v>840</v>
      </c>
      <c r="P352" s="315"/>
      <c r="Q352" s="316"/>
      <c r="R352" s="317">
        <f>+'Mensual VEF 2019'!R1277</f>
        <v>807</v>
      </c>
      <c r="S352" s="315"/>
      <c r="T352" s="316"/>
      <c r="U352" s="60">
        <f t="shared" si="8"/>
        <v>0.77077363896848139</v>
      </c>
    </row>
    <row r="353" spans="1:21" s="40" customFormat="1">
      <c r="A353" s="150"/>
      <c r="B353" s="375" t="s">
        <v>66</v>
      </c>
      <c r="C353" s="376"/>
      <c r="D353" s="377"/>
      <c r="E353" s="378"/>
      <c r="F353" s="367"/>
      <c r="G353" s="379"/>
      <c r="H353" s="380"/>
      <c r="I353" s="365"/>
      <c r="J353" s="366"/>
      <c r="K353" s="366"/>
      <c r="L353" s="366"/>
      <c r="M353" s="366"/>
      <c r="N353" s="367"/>
      <c r="O353" s="365"/>
      <c r="P353" s="366"/>
      <c r="Q353" s="366"/>
      <c r="R353" s="366"/>
      <c r="S353" s="366"/>
      <c r="T353" s="366"/>
      <c r="U353" s="60"/>
    </row>
    <row r="354" spans="1:21" s="40" customFormat="1">
      <c r="A354" s="150"/>
      <c r="B354" s="368" t="s">
        <v>58</v>
      </c>
      <c r="C354" s="369"/>
      <c r="D354" s="370"/>
      <c r="E354" s="371" t="s">
        <v>61</v>
      </c>
      <c r="F354" s="372"/>
      <c r="G354" s="373">
        <v>3</v>
      </c>
      <c r="H354" s="374"/>
      <c r="I354" s="314">
        <f>+'Mensual VEF 2019'!I969+'Mensual VEF 2019'!I1124+'Mensual VEF 2019'!I1279</f>
        <v>0</v>
      </c>
      <c r="J354" s="315"/>
      <c r="K354" s="316"/>
      <c r="L354" s="314">
        <f>+'Mensual VEF 2019'!L969+'Mensual VEF 2019'!L1124+'Mensual VEF 2019'!L1279</f>
        <v>0</v>
      </c>
      <c r="M354" s="315"/>
      <c r="N354" s="316"/>
      <c r="O354" s="317">
        <f>+'Mensual VEF 2019'!O1279</f>
        <v>3</v>
      </c>
      <c r="P354" s="315"/>
      <c r="Q354" s="316"/>
      <c r="R354" s="317">
        <f>+'Mensual VEF 2019'!R1279</f>
        <v>3</v>
      </c>
      <c r="S354" s="315"/>
      <c r="T354" s="316"/>
      <c r="U354" s="60">
        <f t="shared" si="8"/>
        <v>1</v>
      </c>
    </row>
    <row r="355" spans="1:21" s="40" customFormat="1">
      <c r="A355" s="150"/>
      <c r="B355" s="368" t="s">
        <v>59</v>
      </c>
      <c r="C355" s="369"/>
      <c r="D355" s="370"/>
      <c r="E355" s="371" t="s">
        <v>61</v>
      </c>
      <c r="F355" s="372"/>
      <c r="G355" s="373">
        <v>30</v>
      </c>
      <c r="H355" s="374"/>
      <c r="I355" s="314">
        <f>+'Mensual VEF 2019'!I970+'Mensual VEF 2019'!I1125+'Mensual VEF 2019'!I1280</f>
        <v>0</v>
      </c>
      <c r="J355" s="315"/>
      <c r="K355" s="316"/>
      <c r="L355" s="314">
        <f>+'Mensual VEF 2019'!L970+'Mensual VEF 2019'!L1125+'Mensual VEF 2019'!L1280</f>
        <v>0</v>
      </c>
      <c r="M355" s="315"/>
      <c r="N355" s="316"/>
      <c r="O355" s="317">
        <f>+'Mensual VEF 2019'!O1280</f>
        <v>30</v>
      </c>
      <c r="P355" s="315"/>
      <c r="Q355" s="316"/>
      <c r="R355" s="317">
        <f>+'Mensual VEF 2019'!R1280</f>
        <v>30</v>
      </c>
      <c r="S355" s="315"/>
      <c r="T355" s="316"/>
      <c r="U355" s="60">
        <f t="shared" si="8"/>
        <v>1</v>
      </c>
    </row>
    <row r="356" spans="1:21" s="40" customFormat="1">
      <c r="A356" s="150"/>
      <c r="B356" s="368" t="s">
        <v>60</v>
      </c>
      <c r="C356" s="369"/>
      <c r="D356" s="370"/>
      <c r="E356" s="371" t="s">
        <v>61</v>
      </c>
      <c r="F356" s="372"/>
      <c r="G356" s="373">
        <v>1130</v>
      </c>
      <c r="H356" s="356"/>
      <c r="I356" s="314">
        <f>+'Mensual VEF 2019'!I971+'Mensual VEF 2019'!I1126+'Mensual VEF 2019'!I1281</f>
        <v>210</v>
      </c>
      <c r="J356" s="315"/>
      <c r="K356" s="316"/>
      <c r="L356" s="314">
        <f>+'Mensual VEF 2019'!L971+'Mensual VEF 2019'!L1126+'Mensual VEF 2019'!L1281</f>
        <v>210</v>
      </c>
      <c r="M356" s="315"/>
      <c r="N356" s="316"/>
      <c r="O356" s="317">
        <f>+'Mensual VEF 2019'!O1281</f>
        <v>930</v>
      </c>
      <c r="P356" s="315"/>
      <c r="Q356" s="316"/>
      <c r="R356" s="317">
        <f>+'Mensual VEF 2019'!R1281</f>
        <v>840</v>
      </c>
      <c r="S356" s="315"/>
      <c r="T356" s="316"/>
      <c r="U356" s="60">
        <f t="shared" si="8"/>
        <v>0.74336283185840712</v>
      </c>
    </row>
    <row r="357" spans="1:21" s="40" customFormat="1">
      <c r="A357" s="150"/>
      <c r="B357" s="375" t="s">
        <v>96</v>
      </c>
      <c r="C357" s="376"/>
      <c r="D357" s="377"/>
      <c r="E357" s="378"/>
      <c r="F357" s="367"/>
      <c r="G357" s="379"/>
      <c r="H357" s="380"/>
      <c r="I357" s="365"/>
      <c r="J357" s="366"/>
      <c r="K357" s="366"/>
      <c r="L357" s="366"/>
      <c r="M357" s="366"/>
      <c r="N357" s="367"/>
      <c r="O357" s="365"/>
      <c r="P357" s="366"/>
      <c r="Q357" s="366"/>
      <c r="R357" s="366"/>
      <c r="S357" s="366"/>
      <c r="T357" s="366"/>
      <c r="U357" s="60"/>
    </row>
    <row r="358" spans="1:21" s="40" customFormat="1">
      <c r="A358" s="150"/>
      <c r="B358" s="368" t="s">
        <v>58</v>
      </c>
      <c r="C358" s="369"/>
      <c r="D358" s="370"/>
      <c r="E358" s="371" t="s">
        <v>61</v>
      </c>
      <c r="F358" s="372"/>
      <c r="G358" s="373">
        <v>3</v>
      </c>
      <c r="H358" s="374"/>
      <c r="I358" s="314">
        <f>+'Mensual VEF 2019'!I973+'Mensual VEF 2019'!I1128+'Mensual VEF 2019'!I1283</f>
        <v>0</v>
      </c>
      <c r="J358" s="315"/>
      <c r="K358" s="316"/>
      <c r="L358" s="314">
        <f>+'Mensual VEF 2019'!L973+'Mensual VEF 2019'!L1128+'Mensual VEF 2019'!L1283</f>
        <v>0</v>
      </c>
      <c r="M358" s="315"/>
      <c r="N358" s="316"/>
      <c r="O358" s="317">
        <f>+'Mensual VEF 2019'!O1283</f>
        <v>3</v>
      </c>
      <c r="P358" s="315"/>
      <c r="Q358" s="316"/>
      <c r="R358" s="317">
        <f>+'Mensual VEF 2019'!R1283</f>
        <v>3</v>
      </c>
      <c r="S358" s="315"/>
      <c r="T358" s="316"/>
      <c r="U358" s="60">
        <f t="shared" si="8"/>
        <v>1</v>
      </c>
    </row>
    <row r="359" spans="1:21" s="40" customFormat="1">
      <c r="A359" s="150"/>
      <c r="B359" s="368" t="s">
        <v>59</v>
      </c>
      <c r="C359" s="369"/>
      <c r="D359" s="370"/>
      <c r="E359" s="371" t="s">
        <v>61</v>
      </c>
      <c r="F359" s="372"/>
      <c r="G359" s="373">
        <v>30</v>
      </c>
      <c r="H359" s="374"/>
      <c r="I359" s="314">
        <f>+'Mensual VEF 2019'!I974+'Mensual VEF 2019'!I1129+'Mensual VEF 2019'!I1284</f>
        <v>0</v>
      </c>
      <c r="J359" s="315"/>
      <c r="K359" s="316"/>
      <c r="L359" s="314">
        <f>+'Mensual VEF 2019'!L974+'Mensual VEF 2019'!L1129+'Mensual VEF 2019'!L1284</f>
        <v>0</v>
      </c>
      <c r="M359" s="315"/>
      <c r="N359" s="316"/>
      <c r="O359" s="317">
        <f>+'Mensual VEF 2019'!O1284</f>
        <v>30</v>
      </c>
      <c r="P359" s="315"/>
      <c r="Q359" s="316"/>
      <c r="R359" s="317">
        <f>+'Mensual VEF 2019'!R1284</f>
        <v>30</v>
      </c>
      <c r="S359" s="315"/>
      <c r="T359" s="316"/>
      <c r="U359" s="60">
        <f t="shared" si="8"/>
        <v>1</v>
      </c>
    </row>
    <row r="360" spans="1:21" s="40" customFormat="1">
      <c r="A360" s="150"/>
      <c r="B360" s="368" t="s">
        <v>60</v>
      </c>
      <c r="C360" s="369"/>
      <c r="D360" s="370"/>
      <c r="E360" s="371" t="s">
        <v>61</v>
      </c>
      <c r="F360" s="372"/>
      <c r="G360" s="373">
        <v>1049</v>
      </c>
      <c r="H360" s="356"/>
      <c r="I360" s="314">
        <f>+'Mensual VEF 2019'!I975+'Mensual VEF 2019'!I1130+'Mensual VEF 2019'!I1285</f>
        <v>210</v>
      </c>
      <c r="J360" s="315"/>
      <c r="K360" s="316"/>
      <c r="L360" s="314">
        <f>+'Mensual VEF 2019'!L975+'Mensual VEF 2019'!L1130+'Mensual VEF 2019'!L1285</f>
        <v>210</v>
      </c>
      <c r="M360" s="315"/>
      <c r="N360" s="316"/>
      <c r="O360" s="317">
        <f>+'Mensual VEF 2019'!O1285</f>
        <v>857</v>
      </c>
      <c r="P360" s="315"/>
      <c r="Q360" s="316"/>
      <c r="R360" s="317">
        <f>+'Mensual VEF 2019'!R1285</f>
        <v>787</v>
      </c>
      <c r="S360" s="315"/>
      <c r="T360" s="316"/>
      <c r="U360" s="60">
        <f t="shared" si="8"/>
        <v>0.75023832221163012</v>
      </c>
    </row>
    <row r="361" spans="1:21" s="40" customFormat="1">
      <c r="A361" s="150"/>
      <c r="B361" s="375" t="s">
        <v>67</v>
      </c>
      <c r="C361" s="376"/>
      <c r="D361" s="377"/>
      <c r="E361" s="378"/>
      <c r="F361" s="367"/>
      <c r="G361" s="379"/>
      <c r="H361" s="380"/>
      <c r="I361" s="365"/>
      <c r="J361" s="366"/>
      <c r="K361" s="366"/>
      <c r="L361" s="366"/>
      <c r="M361" s="366"/>
      <c r="N361" s="367"/>
      <c r="O361" s="365"/>
      <c r="P361" s="366"/>
      <c r="Q361" s="366"/>
      <c r="R361" s="366"/>
      <c r="S361" s="366"/>
      <c r="T361" s="366"/>
      <c r="U361" s="60"/>
    </row>
    <row r="362" spans="1:21" s="40" customFormat="1">
      <c r="A362" s="150"/>
      <c r="B362" s="368" t="s">
        <v>58</v>
      </c>
      <c r="C362" s="369"/>
      <c r="D362" s="370"/>
      <c r="E362" s="371" t="s">
        <v>61</v>
      </c>
      <c r="F362" s="372"/>
      <c r="G362" s="373">
        <v>2</v>
      </c>
      <c r="H362" s="374"/>
      <c r="I362" s="314">
        <f>+'Mensual VEF 2019'!I977+'Mensual VEF 2019'!I1132+'Mensual VEF 2019'!I1287</f>
        <v>0</v>
      </c>
      <c r="J362" s="315"/>
      <c r="K362" s="316"/>
      <c r="L362" s="314">
        <f>+'Mensual VEF 2019'!L977+'Mensual VEF 2019'!L1132+'Mensual VEF 2019'!L1287</f>
        <v>0</v>
      </c>
      <c r="M362" s="315"/>
      <c r="N362" s="316"/>
      <c r="O362" s="317">
        <f>+'Mensual VEF 2019'!O1287</f>
        <v>2</v>
      </c>
      <c r="P362" s="315"/>
      <c r="Q362" s="316"/>
      <c r="R362" s="317">
        <f>+'Mensual VEF 2019'!R1287</f>
        <v>2</v>
      </c>
      <c r="S362" s="315"/>
      <c r="T362" s="316"/>
      <c r="U362" s="60">
        <f t="shared" si="8"/>
        <v>1</v>
      </c>
    </row>
    <row r="363" spans="1:21" s="40" customFormat="1">
      <c r="A363" s="150"/>
      <c r="B363" s="368" t="s">
        <v>59</v>
      </c>
      <c r="C363" s="369"/>
      <c r="D363" s="370"/>
      <c r="E363" s="371" t="s">
        <v>61</v>
      </c>
      <c r="F363" s="372"/>
      <c r="G363" s="373">
        <v>20</v>
      </c>
      <c r="H363" s="374"/>
      <c r="I363" s="314">
        <f>+'Mensual VEF 2019'!I978+'Mensual VEF 2019'!I1133+'Mensual VEF 2019'!I1288</f>
        <v>0</v>
      </c>
      <c r="J363" s="315"/>
      <c r="K363" s="316"/>
      <c r="L363" s="314">
        <f>+'Mensual VEF 2019'!L978+'Mensual VEF 2019'!L1133+'Mensual VEF 2019'!L1288</f>
        <v>0</v>
      </c>
      <c r="M363" s="315"/>
      <c r="N363" s="316"/>
      <c r="O363" s="317">
        <f>+'Mensual VEF 2019'!O1288</f>
        <v>20</v>
      </c>
      <c r="P363" s="315"/>
      <c r="Q363" s="316"/>
      <c r="R363" s="317">
        <f>+'Mensual VEF 2019'!R1288</f>
        <v>20</v>
      </c>
      <c r="S363" s="315"/>
      <c r="T363" s="316"/>
      <c r="U363" s="60">
        <f t="shared" si="8"/>
        <v>1</v>
      </c>
    </row>
    <row r="364" spans="1:21" s="40" customFormat="1">
      <c r="A364" s="150"/>
      <c r="B364" s="368" t="s">
        <v>60</v>
      </c>
      <c r="C364" s="369"/>
      <c r="D364" s="370"/>
      <c r="E364" s="371" t="s">
        <v>61</v>
      </c>
      <c r="F364" s="372"/>
      <c r="G364" s="373">
        <v>350</v>
      </c>
      <c r="H364" s="356"/>
      <c r="I364" s="314">
        <f>+'Mensual VEF 2019'!I979+'Mensual VEF 2019'!I1134+'Mensual VEF 2019'!I1289</f>
        <v>0</v>
      </c>
      <c r="J364" s="315"/>
      <c r="K364" s="316"/>
      <c r="L364" s="314">
        <f>+'Mensual VEF 2019'!L979+'Mensual VEF 2019'!L1134+'Mensual VEF 2019'!L1289</f>
        <v>0</v>
      </c>
      <c r="M364" s="315"/>
      <c r="N364" s="316"/>
      <c r="O364" s="317">
        <f>+'Mensual VEF 2019'!O1289</f>
        <v>350</v>
      </c>
      <c r="P364" s="315"/>
      <c r="Q364" s="316"/>
      <c r="R364" s="317">
        <f>+'Mensual VEF 2019'!R1289</f>
        <v>350</v>
      </c>
      <c r="S364" s="315"/>
      <c r="T364" s="316"/>
      <c r="U364" s="60">
        <f t="shared" si="8"/>
        <v>1</v>
      </c>
    </row>
    <row r="365" spans="1:21" s="40" customFormat="1">
      <c r="A365" s="150"/>
      <c r="B365" s="375" t="s">
        <v>68</v>
      </c>
      <c r="C365" s="376"/>
      <c r="D365" s="377"/>
      <c r="E365" s="378"/>
      <c r="F365" s="367"/>
      <c r="G365" s="379"/>
      <c r="H365" s="380"/>
      <c r="I365" s="365"/>
      <c r="J365" s="366"/>
      <c r="K365" s="366"/>
      <c r="L365" s="366"/>
      <c r="M365" s="366"/>
      <c r="N365" s="367"/>
      <c r="O365" s="365"/>
      <c r="P365" s="366"/>
      <c r="Q365" s="366"/>
      <c r="R365" s="366"/>
      <c r="S365" s="366"/>
      <c r="T365" s="366"/>
      <c r="U365" s="60"/>
    </row>
    <row r="366" spans="1:21" s="40" customFormat="1">
      <c r="A366" s="150"/>
      <c r="B366" s="368" t="s">
        <v>58</v>
      </c>
      <c r="C366" s="369"/>
      <c r="D366" s="370"/>
      <c r="E366" s="371" t="s">
        <v>61</v>
      </c>
      <c r="F366" s="372"/>
      <c r="G366" s="373">
        <v>2</v>
      </c>
      <c r="H366" s="374"/>
      <c r="I366" s="314">
        <f>+'Mensual VEF 2019'!I981+'Mensual VEF 2019'!I1136+'Mensual VEF 2019'!I1291</f>
        <v>0</v>
      </c>
      <c r="J366" s="315"/>
      <c r="K366" s="316"/>
      <c r="L366" s="314">
        <f>+'Mensual VEF 2019'!L981+'Mensual VEF 2019'!L1136+'Mensual VEF 2019'!L1291</f>
        <v>0</v>
      </c>
      <c r="M366" s="315"/>
      <c r="N366" s="316"/>
      <c r="O366" s="317">
        <f>+'Mensual VEF 2019'!O1291</f>
        <v>2</v>
      </c>
      <c r="P366" s="315"/>
      <c r="Q366" s="316"/>
      <c r="R366" s="317">
        <f>+'Mensual VEF 2019'!R1291</f>
        <v>2</v>
      </c>
      <c r="S366" s="315"/>
      <c r="T366" s="316"/>
      <c r="U366" s="60">
        <f t="shared" si="8"/>
        <v>1</v>
      </c>
    </row>
    <row r="367" spans="1:21" s="40" customFormat="1">
      <c r="A367" s="150"/>
      <c r="B367" s="368" t="s">
        <v>59</v>
      </c>
      <c r="C367" s="369"/>
      <c r="D367" s="370"/>
      <c r="E367" s="371" t="s">
        <v>61</v>
      </c>
      <c r="F367" s="372"/>
      <c r="G367" s="373">
        <v>20</v>
      </c>
      <c r="H367" s="374"/>
      <c r="I367" s="314">
        <f>+'Mensual VEF 2019'!I982+'Mensual VEF 2019'!I1137+'Mensual VEF 2019'!I1292</f>
        <v>0</v>
      </c>
      <c r="J367" s="315"/>
      <c r="K367" s="316"/>
      <c r="L367" s="314">
        <f>+'Mensual VEF 2019'!L982+'Mensual VEF 2019'!L1137+'Mensual VEF 2019'!L1292</f>
        <v>0</v>
      </c>
      <c r="M367" s="315"/>
      <c r="N367" s="316"/>
      <c r="O367" s="317">
        <f>+'Mensual VEF 2019'!O1292</f>
        <v>20</v>
      </c>
      <c r="P367" s="315"/>
      <c r="Q367" s="316"/>
      <c r="R367" s="317">
        <f>+'Mensual VEF 2019'!R1292</f>
        <v>20</v>
      </c>
      <c r="S367" s="315"/>
      <c r="T367" s="316"/>
      <c r="U367" s="60">
        <f t="shared" si="8"/>
        <v>1</v>
      </c>
    </row>
    <row r="368" spans="1:21" s="40" customFormat="1">
      <c r="A368" s="150"/>
      <c r="B368" s="368" t="s">
        <v>60</v>
      </c>
      <c r="C368" s="369"/>
      <c r="D368" s="370"/>
      <c r="E368" s="371" t="s">
        <v>61</v>
      </c>
      <c r="F368" s="372"/>
      <c r="G368" s="373">
        <v>333</v>
      </c>
      <c r="H368" s="356"/>
      <c r="I368" s="314">
        <f>+'Mensual VEF 2019'!I983+'Mensual VEF 2019'!I1138+'Mensual VEF 2019'!I1293</f>
        <v>0</v>
      </c>
      <c r="J368" s="315"/>
      <c r="K368" s="316"/>
      <c r="L368" s="314">
        <f>+'Mensual VEF 2019'!L983+'Mensual VEF 2019'!L1138+'Mensual VEF 2019'!L1293</f>
        <v>0</v>
      </c>
      <c r="M368" s="315"/>
      <c r="N368" s="316"/>
      <c r="O368" s="317">
        <f>+'Mensual VEF 2019'!O1293</f>
        <v>333</v>
      </c>
      <c r="P368" s="315"/>
      <c r="Q368" s="316"/>
      <c r="R368" s="317">
        <f>+'Mensual VEF 2019'!R1293</f>
        <v>333</v>
      </c>
      <c r="S368" s="315"/>
      <c r="T368" s="316"/>
      <c r="U368" s="60">
        <f t="shared" si="8"/>
        <v>1</v>
      </c>
    </row>
    <row r="369" spans="1:21" s="40" customFormat="1">
      <c r="A369" s="150"/>
      <c r="B369" s="375" t="s">
        <v>69</v>
      </c>
      <c r="C369" s="376"/>
      <c r="D369" s="377"/>
      <c r="E369" s="378"/>
      <c r="F369" s="367"/>
      <c r="G369" s="379"/>
      <c r="H369" s="380"/>
      <c r="I369" s="365"/>
      <c r="J369" s="366"/>
      <c r="K369" s="366"/>
      <c r="L369" s="366"/>
      <c r="M369" s="366"/>
      <c r="N369" s="367"/>
      <c r="O369" s="365"/>
      <c r="P369" s="366"/>
      <c r="Q369" s="366"/>
      <c r="R369" s="366"/>
      <c r="S369" s="366"/>
      <c r="T369" s="366"/>
      <c r="U369" s="60"/>
    </row>
    <row r="370" spans="1:21" s="40" customFormat="1" ht="15" customHeight="1">
      <c r="A370" s="150"/>
      <c r="B370" s="368" t="s">
        <v>124</v>
      </c>
      <c r="C370" s="369"/>
      <c r="D370" s="370"/>
      <c r="E370" s="371" t="s">
        <v>61</v>
      </c>
      <c r="F370" s="372"/>
      <c r="G370" s="373">
        <v>330</v>
      </c>
      <c r="H370" s="374"/>
      <c r="I370" s="314">
        <f>+'Mensual VEF 2019'!I985+'Mensual VEF 2019'!I1140+'Mensual VEF 2019'!I1295</f>
        <v>120</v>
      </c>
      <c r="J370" s="315"/>
      <c r="K370" s="316"/>
      <c r="L370" s="314">
        <f>+'Mensual VEF 2019'!L985+'Mensual VEF 2019'!L1140+'Mensual VEF 2019'!L1295</f>
        <v>136</v>
      </c>
      <c r="M370" s="315"/>
      <c r="N370" s="316"/>
      <c r="O370" s="317">
        <f>+'Mensual VEF 2019'!O1295</f>
        <v>250</v>
      </c>
      <c r="P370" s="315"/>
      <c r="Q370" s="316"/>
      <c r="R370" s="317">
        <f>+'Mensual VEF 2019'!R1295</f>
        <v>256</v>
      </c>
      <c r="S370" s="315"/>
      <c r="T370" s="316"/>
      <c r="U370" s="60">
        <f t="shared" si="8"/>
        <v>0.77575757575757576</v>
      </c>
    </row>
    <row r="371" spans="1:21" s="40" customFormat="1">
      <c r="A371" s="150"/>
      <c r="B371" s="368" t="s">
        <v>58</v>
      </c>
      <c r="C371" s="369"/>
      <c r="D371" s="370"/>
      <c r="E371" s="371" t="s">
        <v>61</v>
      </c>
      <c r="F371" s="372"/>
      <c r="G371" s="373">
        <v>2</v>
      </c>
      <c r="H371" s="374"/>
      <c r="I371" s="314">
        <f>+'Mensual VEF 2019'!I986+'Mensual VEF 2019'!I1141+'Mensual VEF 2019'!I1296</f>
        <v>0</v>
      </c>
      <c r="J371" s="315"/>
      <c r="K371" s="316"/>
      <c r="L371" s="314">
        <f>+'Mensual VEF 2019'!L986+'Mensual VEF 2019'!L1141+'Mensual VEF 2019'!L1296</f>
        <v>0</v>
      </c>
      <c r="M371" s="315"/>
      <c r="N371" s="316"/>
      <c r="O371" s="317">
        <f>+'Mensual VEF 2019'!O1296</f>
        <v>2</v>
      </c>
      <c r="P371" s="315"/>
      <c r="Q371" s="316"/>
      <c r="R371" s="317">
        <f>+'Mensual VEF 2019'!R1296</f>
        <v>2</v>
      </c>
      <c r="S371" s="315"/>
      <c r="T371" s="316"/>
      <c r="U371" s="60">
        <f t="shared" si="8"/>
        <v>1</v>
      </c>
    </row>
    <row r="372" spans="1:21" s="40" customFormat="1">
      <c r="A372" s="150"/>
      <c r="B372" s="368" t="s">
        <v>59</v>
      </c>
      <c r="C372" s="369"/>
      <c r="D372" s="370"/>
      <c r="E372" s="371" t="s">
        <v>61</v>
      </c>
      <c r="F372" s="372"/>
      <c r="G372" s="373">
        <v>20</v>
      </c>
      <c r="H372" s="374"/>
      <c r="I372" s="314">
        <f>+'Mensual VEF 2019'!I987+'Mensual VEF 2019'!I1142+'Mensual VEF 2019'!I1297</f>
        <v>0</v>
      </c>
      <c r="J372" s="315"/>
      <c r="K372" s="316"/>
      <c r="L372" s="314">
        <f>+'Mensual VEF 2019'!L987+'Mensual VEF 2019'!L1142+'Mensual VEF 2019'!L1297</f>
        <v>0</v>
      </c>
      <c r="M372" s="315"/>
      <c r="N372" s="316"/>
      <c r="O372" s="317">
        <f>+'Mensual VEF 2019'!O1297</f>
        <v>20</v>
      </c>
      <c r="P372" s="315"/>
      <c r="Q372" s="316"/>
      <c r="R372" s="317">
        <f>+'Mensual VEF 2019'!R1297</f>
        <v>20</v>
      </c>
      <c r="S372" s="315"/>
      <c r="T372" s="316"/>
      <c r="U372" s="60">
        <f t="shared" si="8"/>
        <v>1</v>
      </c>
    </row>
    <row r="373" spans="1:21" s="40" customFormat="1">
      <c r="A373" s="150"/>
      <c r="B373" s="368" t="s">
        <v>60</v>
      </c>
      <c r="C373" s="369"/>
      <c r="D373" s="370"/>
      <c r="E373" s="371" t="s">
        <v>61</v>
      </c>
      <c r="F373" s="372"/>
      <c r="G373" s="373">
        <v>681</v>
      </c>
      <c r="H373" s="356"/>
      <c r="I373" s="314">
        <f>+'Mensual VEF 2019'!I988+'Mensual VEF 2019'!I1143+'Mensual VEF 2019'!I1298</f>
        <v>124</v>
      </c>
      <c r="J373" s="315"/>
      <c r="K373" s="316"/>
      <c r="L373" s="314">
        <f>+'Mensual VEF 2019'!L988+'Mensual VEF 2019'!L1143+'Mensual VEF 2019'!L1298</f>
        <v>128</v>
      </c>
      <c r="M373" s="315"/>
      <c r="N373" s="316"/>
      <c r="O373" s="317">
        <f>+'Mensual VEF 2019'!O1298</f>
        <v>547</v>
      </c>
      <c r="P373" s="315"/>
      <c r="Q373" s="316"/>
      <c r="R373" s="317">
        <f>+'Mensual VEF 2019'!R1298</f>
        <v>514</v>
      </c>
      <c r="S373" s="315"/>
      <c r="T373" s="316"/>
      <c r="U373" s="60">
        <f t="shared" si="8"/>
        <v>0.75477239353891334</v>
      </c>
    </row>
    <row r="374" spans="1:21" s="40" customFormat="1">
      <c r="A374" s="150"/>
      <c r="B374" s="368" t="s">
        <v>70</v>
      </c>
      <c r="C374" s="369"/>
      <c r="D374" s="370"/>
      <c r="E374" s="371" t="s">
        <v>61</v>
      </c>
      <c r="F374" s="372"/>
      <c r="G374" s="373">
        <v>102</v>
      </c>
      <c r="H374" s="374"/>
      <c r="I374" s="314">
        <f>+'Mensual VEF 2019'!I989+'Mensual VEF 2019'!I1144+'Mensual VEF 2019'!I1299</f>
        <v>36</v>
      </c>
      <c r="J374" s="315"/>
      <c r="K374" s="316"/>
      <c r="L374" s="314">
        <f>+'Mensual VEF 2019'!L989+'Mensual VEF 2019'!L1144+'Mensual VEF 2019'!L1299</f>
        <v>40</v>
      </c>
      <c r="M374" s="315"/>
      <c r="N374" s="316"/>
      <c r="O374" s="317">
        <f>+'Mensual VEF 2019'!O1299</f>
        <v>60</v>
      </c>
      <c r="P374" s="315"/>
      <c r="Q374" s="316"/>
      <c r="R374" s="317">
        <f>+'Mensual VEF 2019'!R1299</f>
        <v>52</v>
      </c>
      <c r="S374" s="315"/>
      <c r="T374" s="316"/>
      <c r="U374" s="60">
        <f t="shared" si="8"/>
        <v>0.50980392156862742</v>
      </c>
    </row>
    <row r="375" spans="1:21" s="40" customFormat="1">
      <c r="A375" s="150"/>
      <c r="B375" s="375" t="s">
        <v>71</v>
      </c>
      <c r="C375" s="376"/>
      <c r="D375" s="377"/>
      <c r="E375" s="378"/>
      <c r="F375" s="367"/>
      <c r="G375" s="379"/>
      <c r="H375" s="380"/>
      <c r="I375" s="365"/>
      <c r="J375" s="366"/>
      <c r="K375" s="366"/>
      <c r="L375" s="366"/>
      <c r="M375" s="366"/>
      <c r="N375" s="367"/>
      <c r="O375" s="365"/>
      <c r="P375" s="366"/>
      <c r="Q375" s="366"/>
      <c r="R375" s="366"/>
      <c r="S375" s="366"/>
      <c r="T375" s="366"/>
      <c r="U375" s="60"/>
    </row>
    <row r="376" spans="1:21" s="40" customFormat="1">
      <c r="A376" s="150"/>
      <c r="B376" s="368" t="s">
        <v>81</v>
      </c>
      <c r="C376" s="369"/>
      <c r="D376" s="370"/>
      <c r="E376" s="371" t="s">
        <v>74</v>
      </c>
      <c r="F376" s="372"/>
      <c r="G376" s="373">
        <v>260</v>
      </c>
      <c r="H376" s="374"/>
      <c r="I376" s="314">
        <f>+'Mensual VEF 2019'!I991+'Mensual VEF 2019'!I1146+'Mensual VEF 2019'!I1301</f>
        <v>100</v>
      </c>
      <c r="J376" s="315"/>
      <c r="K376" s="316"/>
      <c r="L376" s="314">
        <f>+'Mensual VEF 2019'!L991+'Mensual VEF 2019'!L1146+'Mensual VEF 2019'!L1301</f>
        <v>127.18</v>
      </c>
      <c r="M376" s="315"/>
      <c r="N376" s="316"/>
      <c r="O376" s="317">
        <f>+'Mensual VEF 2019'!O1301</f>
        <v>240</v>
      </c>
      <c r="P376" s="315"/>
      <c r="Q376" s="316"/>
      <c r="R376" s="317">
        <f>+'Mensual VEF 2019'!R1301</f>
        <v>264.18</v>
      </c>
      <c r="S376" s="315"/>
      <c r="T376" s="316"/>
      <c r="U376" s="60">
        <f t="shared" si="8"/>
        <v>1.0160769230769231</v>
      </c>
    </row>
    <row r="377" spans="1:21">
      <c r="A377" s="4"/>
      <c r="B377" s="346" t="s">
        <v>72</v>
      </c>
      <c r="C377" s="359"/>
      <c r="D377" s="360"/>
      <c r="E377" s="361"/>
      <c r="F377" s="362"/>
      <c r="G377" s="363"/>
      <c r="H377" s="364"/>
      <c r="I377" s="365"/>
      <c r="J377" s="366"/>
      <c r="K377" s="366"/>
      <c r="L377" s="366"/>
      <c r="M377" s="366"/>
      <c r="N377" s="367"/>
      <c r="O377" s="365"/>
      <c r="P377" s="366"/>
      <c r="Q377" s="366"/>
      <c r="R377" s="366"/>
      <c r="S377" s="366"/>
      <c r="T377" s="366"/>
      <c r="U377" s="60"/>
    </row>
    <row r="378" spans="1:21">
      <c r="A378" s="4"/>
      <c r="B378" s="307" t="s">
        <v>58</v>
      </c>
      <c r="C378" s="308"/>
      <c r="D378" s="309"/>
      <c r="E378" s="310" t="s">
        <v>61</v>
      </c>
      <c r="F378" s="311"/>
      <c r="G378" s="351">
        <v>1</v>
      </c>
      <c r="H378" s="353"/>
      <c r="I378" s="314">
        <f>+'Mensual VEF 2019'!I993+'Mensual VEF 2019'!I1148+'Mensual VEF 2019'!I1303</f>
        <v>0</v>
      </c>
      <c r="J378" s="315"/>
      <c r="K378" s="316"/>
      <c r="L378" s="314">
        <f>+'Mensual VEF 2019'!L993+'Mensual VEF 2019'!L1148+'Mensual VEF 2019'!L1303</f>
        <v>0</v>
      </c>
      <c r="M378" s="315"/>
      <c r="N378" s="316"/>
      <c r="O378" s="317">
        <f>+'Mensual VEF 2019'!O1303</f>
        <v>1</v>
      </c>
      <c r="P378" s="315"/>
      <c r="Q378" s="316"/>
      <c r="R378" s="317">
        <f>+'Mensual VEF 2019'!R1303</f>
        <v>1</v>
      </c>
      <c r="S378" s="315"/>
      <c r="T378" s="316"/>
      <c r="U378" s="60">
        <f t="shared" si="8"/>
        <v>1</v>
      </c>
    </row>
    <row r="379" spans="1:21">
      <c r="A379" s="4"/>
      <c r="B379" s="307" t="s">
        <v>59</v>
      </c>
      <c r="C379" s="308"/>
      <c r="D379" s="309"/>
      <c r="E379" s="310" t="s">
        <v>61</v>
      </c>
      <c r="F379" s="311"/>
      <c r="G379" s="351">
        <v>10</v>
      </c>
      <c r="H379" s="353"/>
      <c r="I379" s="314">
        <f>+'Mensual VEF 2019'!I994+'Mensual VEF 2019'!I1149+'Mensual VEF 2019'!I1304</f>
        <v>0</v>
      </c>
      <c r="J379" s="315"/>
      <c r="K379" s="316"/>
      <c r="L379" s="314">
        <f>+'Mensual VEF 2019'!L994+'Mensual VEF 2019'!L1149+'Mensual VEF 2019'!L1304</f>
        <v>0</v>
      </c>
      <c r="M379" s="315"/>
      <c r="N379" s="316"/>
      <c r="O379" s="317">
        <f>+'Mensual VEF 2019'!O1304</f>
        <v>10</v>
      </c>
      <c r="P379" s="315"/>
      <c r="Q379" s="316"/>
      <c r="R379" s="317">
        <f>+'Mensual VEF 2019'!R1304</f>
        <v>10</v>
      </c>
      <c r="S379" s="315"/>
      <c r="T379" s="316"/>
      <c r="U379" s="60">
        <f t="shared" si="8"/>
        <v>1</v>
      </c>
    </row>
    <row r="380" spans="1:21">
      <c r="A380" s="4"/>
      <c r="B380" s="307" t="s">
        <v>60</v>
      </c>
      <c r="C380" s="308"/>
      <c r="D380" s="309"/>
      <c r="E380" s="310" t="s">
        <v>61</v>
      </c>
      <c r="F380" s="311"/>
      <c r="G380" s="351">
        <v>167</v>
      </c>
      <c r="H380" s="316"/>
      <c r="I380" s="314">
        <f>+'Mensual VEF 2019'!I995+'Mensual VEF 2019'!I1150+'Mensual VEF 2019'!I1305</f>
        <v>0</v>
      </c>
      <c r="J380" s="315"/>
      <c r="K380" s="316"/>
      <c r="L380" s="314">
        <f>+'Mensual VEF 2019'!L995+'Mensual VEF 2019'!L1150+'Mensual VEF 2019'!L1305</f>
        <v>0</v>
      </c>
      <c r="M380" s="315"/>
      <c r="N380" s="316"/>
      <c r="O380" s="317">
        <f>+'Mensual VEF 2019'!O1305</f>
        <v>167</v>
      </c>
      <c r="P380" s="315"/>
      <c r="Q380" s="316"/>
      <c r="R380" s="317">
        <f>+'Mensual VEF 2019'!R1305</f>
        <v>167</v>
      </c>
      <c r="S380" s="315"/>
      <c r="T380" s="316"/>
      <c r="U380" s="60">
        <f t="shared" si="8"/>
        <v>1</v>
      </c>
    </row>
    <row r="381" spans="1:21">
      <c r="A381" s="4"/>
      <c r="B381" s="346" t="s">
        <v>73</v>
      </c>
      <c r="C381" s="359"/>
      <c r="D381" s="360"/>
      <c r="E381" s="361"/>
      <c r="F381" s="362"/>
      <c r="G381" s="363"/>
      <c r="H381" s="364"/>
      <c r="I381" s="365"/>
      <c r="J381" s="366"/>
      <c r="K381" s="366"/>
      <c r="L381" s="366"/>
      <c r="M381" s="366"/>
      <c r="N381" s="367"/>
      <c r="O381" s="365"/>
      <c r="P381" s="366"/>
      <c r="Q381" s="366"/>
      <c r="R381" s="366"/>
      <c r="S381" s="366"/>
      <c r="T381" s="366"/>
      <c r="U381" s="60"/>
    </row>
    <row r="382" spans="1:21">
      <c r="A382" s="4"/>
      <c r="B382" s="307" t="s">
        <v>81</v>
      </c>
      <c r="C382" s="308"/>
      <c r="D382" s="309"/>
      <c r="E382" s="310" t="s">
        <v>74</v>
      </c>
      <c r="F382" s="311"/>
      <c r="G382" s="351">
        <v>100</v>
      </c>
      <c r="H382" s="353"/>
      <c r="I382" s="314">
        <f>+'Mensual VEF 2019'!I997+'Mensual VEF 2019'!I1152+'Mensual VEF 2019'!I1307</f>
        <v>0</v>
      </c>
      <c r="J382" s="315"/>
      <c r="K382" s="316"/>
      <c r="L382" s="314">
        <f>+'Mensual VEF 2019'!L997+'Mensual VEF 2019'!L1152+'Mensual VEF 2019'!L1307</f>
        <v>0</v>
      </c>
      <c r="M382" s="315"/>
      <c r="N382" s="316"/>
      <c r="O382" s="317">
        <f>+'Mensual VEF 2019'!O1307</f>
        <v>100</v>
      </c>
      <c r="P382" s="315"/>
      <c r="Q382" s="316"/>
      <c r="R382" s="317">
        <f>+'Mensual VEF 2019'!R1307</f>
        <v>100</v>
      </c>
      <c r="S382" s="315"/>
      <c r="T382" s="316"/>
      <c r="U382" s="60">
        <f t="shared" si="8"/>
        <v>1</v>
      </c>
    </row>
    <row r="383" spans="1:21">
      <c r="A383" s="4"/>
      <c r="B383" s="346" t="s">
        <v>76</v>
      </c>
      <c r="C383" s="359"/>
      <c r="D383" s="360"/>
      <c r="E383" s="361"/>
      <c r="F383" s="362"/>
      <c r="G383" s="363"/>
      <c r="H383" s="364"/>
      <c r="I383" s="365"/>
      <c r="J383" s="366"/>
      <c r="K383" s="366"/>
      <c r="L383" s="366"/>
      <c r="M383" s="366"/>
      <c r="N383" s="367"/>
      <c r="O383" s="365"/>
      <c r="P383" s="366"/>
      <c r="Q383" s="366"/>
      <c r="R383" s="366"/>
      <c r="S383" s="366"/>
      <c r="T383" s="366"/>
      <c r="U383" s="60"/>
    </row>
    <row r="384" spans="1:21">
      <c r="A384" s="4"/>
      <c r="B384" s="307" t="s">
        <v>124</v>
      </c>
      <c r="C384" s="308"/>
      <c r="D384" s="309"/>
      <c r="E384" s="310" t="s">
        <v>61</v>
      </c>
      <c r="F384" s="311"/>
      <c r="G384" s="351">
        <v>580</v>
      </c>
      <c r="H384" s="353"/>
      <c r="I384" s="314">
        <f>+'Mensual VEF 2019'!I999+'Mensual VEF 2019'!I1154+'Mensual VEF 2019'!I1309</f>
        <v>150</v>
      </c>
      <c r="J384" s="315"/>
      <c r="K384" s="316"/>
      <c r="L384" s="314">
        <f>+'Mensual VEF 2019'!L999+'Mensual VEF 2019'!L1154+'Mensual VEF 2019'!L1309</f>
        <v>206</v>
      </c>
      <c r="M384" s="315"/>
      <c r="N384" s="316"/>
      <c r="O384" s="317">
        <f>+'Mensual VEF 2019'!O1309</f>
        <v>430</v>
      </c>
      <c r="P384" s="315"/>
      <c r="Q384" s="316"/>
      <c r="R384" s="317">
        <f>+'Mensual VEF 2019'!R1309</f>
        <v>437</v>
      </c>
      <c r="S384" s="315"/>
      <c r="T384" s="316"/>
      <c r="U384" s="60">
        <f t="shared" si="8"/>
        <v>0.75344827586206897</v>
      </c>
    </row>
    <row r="385" spans="1:21">
      <c r="A385" s="4"/>
      <c r="B385" s="307" t="s">
        <v>58</v>
      </c>
      <c r="C385" s="308"/>
      <c r="D385" s="309"/>
      <c r="E385" s="310" t="s">
        <v>61</v>
      </c>
      <c r="F385" s="311"/>
      <c r="G385" s="351">
        <v>5</v>
      </c>
      <c r="H385" s="353"/>
      <c r="I385" s="314">
        <f>+'Mensual VEF 2019'!I1000+'Mensual VEF 2019'!I1155+'Mensual VEF 2019'!I1310</f>
        <v>0</v>
      </c>
      <c r="J385" s="315"/>
      <c r="K385" s="316"/>
      <c r="L385" s="314">
        <f>+'Mensual VEF 2019'!L1000+'Mensual VEF 2019'!L1155+'Mensual VEF 2019'!L1310</f>
        <v>0</v>
      </c>
      <c r="M385" s="315"/>
      <c r="N385" s="316"/>
      <c r="O385" s="317">
        <f>+'Mensual VEF 2019'!O1310</f>
        <v>5</v>
      </c>
      <c r="P385" s="315"/>
      <c r="Q385" s="316"/>
      <c r="R385" s="317">
        <f>+'Mensual VEF 2019'!R1310</f>
        <v>5</v>
      </c>
      <c r="S385" s="315"/>
      <c r="T385" s="316"/>
      <c r="U385" s="60">
        <f t="shared" si="8"/>
        <v>1</v>
      </c>
    </row>
    <row r="386" spans="1:21">
      <c r="A386" s="4"/>
      <c r="B386" s="307" t="s">
        <v>59</v>
      </c>
      <c r="C386" s="308"/>
      <c r="D386" s="309"/>
      <c r="E386" s="310" t="s">
        <v>61</v>
      </c>
      <c r="F386" s="311"/>
      <c r="G386" s="351">
        <v>50</v>
      </c>
      <c r="H386" s="353"/>
      <c r="I386" s="314">
        <f>+'Mensual VEF 2019'!I1001+'Mensual VEF 2019'!I1156+'Mensual VEF 2019'!I1311</f>
        <v>0</v>
      </c>
      <c r="J386" s="315"/>
      <c r="K386" s="316"/>
      <c r="L386" s="314">
        <f>+'Mensual VEF 2019'!L1001+'Mensual VEF 2019'!L1156+'Mensual VEF 2019'!L1311</f>
        <v>0</v>
      </c>
      <c r="M386" s="315"/>
      <c r="N386" s="316"/>
      <c r="O386" s="317">
        <f>+'Mensual VEF 2019'!O1311</f>
        <v>50</v>
      </c>
      <c r="P386" s="315"/>
      <c r="Q386" s="316"/>
      <c r="R386" s="317">
        <f>+'Mensual VEF 2019'!R1311</f>
        <v>50</v>
      </c>
      <c r="S386" s="315"/>
      <c r="T386" s="316"/>
      <c r="U386" s="60">
        <f t="shared" si="8"/>
        <v>1</v>
      </c>
    </row>
    <row r="387" spans="1:21">
      <c r="A387" s="4"/>
      <c r="B387" s="307" t="s">
        <v>60</v>
      </c>
      <c r="C387" s="308"/>
      <c r="D387" s="309"/>
      <c r="E387" s="310" t="s">
        <v>61</v>
      </c>
      <c r="F387" s="311"/>
      <c r="G387" s="351">
        <v>1708</v>
      </c>
      <c r="H387" s="316"/>
      <c r="I387" s="314">
        <f>+'Mensual VEF 2019'!I1002+'Mensual VEF 2019'!I1157+'Mensual VEF 2019'!I1312</f>
        <v>350</v>
      </c>
      <c r="J387" s="315"/>
      <c r="K387" s="316"/>
      <c r="L387" s="314">
        <f>+'Mensual VEF 2019'!L1002+'Mensual VEF 2019'!L1157+'Mensual VEF 2019'!L1312</f>
        <v>350</v>
      </c>
      <c r="M387" s="315"/>
      <c r="N387" s="316"/>
      <c r="O387" s="317">
        <f>+'Mensual VEF 2019'!O1312</f>
        <v>1381</v>
      </c>
      <c r="P387" s="315"/>
      <c r="Q387" s="316"/>
      <c r="R387" s="317">
        <f>+'Mensual VEF 2019'!R1312</f>
        <v>1208</v>
      </c>
      <c r="S387" s="315"/>
      <c r="T387" s="316"/>
      <c r="U387" s="60">
        <f t="shared" si="8"/>
        <v>0.70725995316159251</v>
      </c>
    </row>
    <row r="388" spans="1:21">
      <c r="A388" s="4"/>
      <c r="B388" s="307" t="s">
        <v>75</v>
      </c>
      <c r="C388" s="308"/>
      <c r="D388" s="309"/>
      <c r="E388" s="310" t="s">
        <v>61</v>
      </c>
      <c r="F388" s="311"/>
      <c r="G388" s="351">
        <v>8</v>
      </c>
      <c r="H388" s="353"/>
      <c r="I388" s="314">
        <f>+'Mensual VEF 2019'!I1003+'Mensual VEF 2019'!I1158+'Mensual VEF 2019'!I1313</f>
        <v>0</v>
      </c>
      <c r="J388" s="315"/>
      <c r="K388" s="316"/>
      <c r="L388" s="314">
        <f>+'Mensual VEF 2019'!L1003+'Mensual VEF 2019'!L1158+'Mensual VEF 2019'!L1313</f>
        <v>0</v>
      </c>
      <c r="M388" s="315"/>
      <c r="N388" s="316"/>
      <c r="O388" s="317">
        <f>+'Mensual VEF 2019'!O1313</f>
        <v>8</v>
      </c>
      <c r="P388" s="315"/>
      <c r="Q388" s="316"/>
      <c r="R388" s="317">
        <f>+'Mensual VEF 2019'!R1313</f>
        <v>8</v>
      </c>
      <c r="S388" s="315"/>
      <c r="T388" s="316"/>
      <c r="U388" s="60">
        <f t="shared" si="8"/>
        <v>1</v>
      </c>
    </row>
    <row r="389" spans="1:21">
      <c r="A389" s="4"/>
      <c r="B389" s="307" t="s">
        <v>60</v>
      </c>
      <c r="C389" s="308"/>
      <c r="D389" s="309"/>
      <c r="E389" s="310" t="s">
        <v>61</v>
      </c>
      <c r="F389" s="311"/>
      <c r="G389" s="351">
        <v>96</v>
      </c>
      <c r="H389" s="353"/>
      <c r="I389" s="314">
        <f>+'Mensual VEF 2019'!I1004+'Mensual VEF 2019'!I1159+'Mensual VEF 2019'!I1314</f>
        <v>24</v>
      </c>
      <c r="J389" s="315"/>
      <c r="K389" s="316"/>
      <c r="L389" s="314">
        <f>+'Mensual VEF 2019'!L1004+'Mensual VEF 2019'!L1159+'Mensual VEF 2019'!L1314</f>
        <v>24</v>
      </c>
      <c r="M389" s="315"/>
      <c r="N389" s="316"/>
      <c r="O389" s="317">
        <f>+'Mensual VEF 2019'!O1314</f>
        <v>72</v>
      </c>
      <c r="P389" s="315"/>
      <c r="Q389" s="316"/>
      <c r="R389" s="317">
        <f>+'Mensual VEF 2019'!R1314</f>
        <v>64</v>
      </c>
      <c r="S389" s="315"/>
      <c r="T389" s="316"/>
      <c r="U389" s="60">
        <f t="shared" si="8"/>
        <v>0.66666666666666663</v>
      </c>
    </row>
    <row r="390" spans="1:21">
      <c r="A390" s="4"/>
      <c r="B390" s="346" t="s">
        <v>77</v>
      </c>
      <c r="C390" s="359"/>
      <c r="D390" s="360"/>
      <c r="E390" s="361"/>
      <c r="F390" s="362"/>
      <c r="G390" s="363"/>
      <c r="H390" s="364"/>
      <c r="I390" s="365"/>
      <c r="J390" s="366"/>
      <c r="K390" s="366"/>
      <c r="L390" s="366"/>
      <c r="M390" s="366"/>
      <c r="N390" s="367"/>
      <c r="O390" s="365"/>
      <c r="P390" s="366"/>
      <c r="Q390" s="366"/>
      <c r="R390" s="366"/>
      <c r="S390" s="366"/>
      <c r="T390" s="366"/>
      <c r="U390" s="60"/>
    </row>
    <row r="391" spans="1:21">
      <c r="A391" s="4"/>
      <c r="B391" s="307" t="s">
        <v>81</v>
      </c>
      <c r="C391" s="308"/>
      <c r="D391" s="309"/>
      <c r="E391" s="310" t="s">
        <v>74</v>
      </c>
      <c r="F391" s="311"/>
      <c r="G391" s="351">
        <v>500</v>
      </c>
      <c r="H391" s="353"/>
      <c r="I391" s="314">
        <f>+'Mensual VEF 2019'!I1006+'Mensual VEF 2019'!I1161+'Mensual VEF 2019'!I1316</f>
        <v>210</v>
      </c>
      <c r="J391" s="315"/>
      <c r="K391" s="316"/>
      <c r="L391" s="314">
        <f>+'Mensual VEF 2019'!L1006+'Mensual VEF 2019'!L1161+'Mensual VEF 2019'!L1316</f>
        <v>260.32</v>
      </c>
      <c r="M391" s="315"/>
      <c r="N391" s="316"/>
      <c r="O391" s="317">
        <f>+'Mensual VEF 2019'!O1316</f>
        <v>485</v>
      </c>
      <c r="P391" s="315"/>
      <c r="Q391" s="316"/>
      <c r="R391" s="317">
        <f>+'Mensual VEF 2019'!R1316</f>
        <v>491.63999999999993</v>
      </c>
      <c r="S391" s="315"/>
      <c r="T391" s="316"/>
      <c r="U391" s="60">
        <f t="shared" si="8"/>
        <v>0.98327999999999982</v>
      </c>
    </row>
    <row r="392" spans="1:21">
      <c r="A392" s="4"/>
      <c r="B392" s="346" t="s">
        <v>125</v>
      </c>
      <c r="C392" s="359"/>
      <c r="D392" s="360"/>
      <c r="E392" s="361"/>
      <c r="F392" s="362"/>
      <c r="G392" s="363"/>
      <c r="H392" s="364"/>
      <c r="I392" s="365"/>
      <c r="J392" s="366"/>
      <c r="K392" s="366"/>
      <c r="L392" s="366"/>
      <c r="M392" s="366"/>
      <c r="N392" s="367"/>
      <c r="O392" s="365"/>
      <c r="P392" s="366"/>
      <c r="Q392" s="366"/>
      <c r="R392" s="366"/>
      <c r="S392" s="366"/>
      <c r="T392" s="366"/>
      <c r="U392" s="60"/>
    </row>
    <row r="393" spans="1:21">
      <c r="A393" s="4"/>
      <c r="B393" s="307" t="s">
        <v>126</v>
      </c>
      <c r="C393" s="308"/>
      <c r="D393" s="309"/>
      <c r="E393" s="310" t="s">
        <v>61</v>
      </c>
      <c r="F393" s="311"/>
      <c r="G393" s="351">
        <v>8</v>
      </c>
      <c r="H393" s="353"/>
      <c r="I393" s="314">
        <f>+'Mensual VEF 2019'!I1008+'Mensual VEF 2019'!I1163+'Mensual VEF 2019'!I1318</f>
        <v>0</v>
      </c>
      <c r="J393" s="315"/>
      <c r="K393" s="316"/>
      <c r="L393" s="314">
        <f>+'Mensual VEF 2019'!L1008+'Mensual VEF 2019'!L1163+'Mensual VEF 2019'!L1318</f>
        <v>0</v>
      </c>
      <c r="M393" s="315"/>
      <c r="N393" s="316"/>
      <c r="O393" s="317">
        <f>+'Mensual VEF 2019'!O1318</f>
        <v>8</v>
      </c>
      <c r="P393" s="315"/>
      <c r="Q393" s="316"/>
      <c r="R393" s="317">
        <f>+'Mensual VEF 2019'!R1318</f>
        <v>8</v>
      </c>
      <c r="S393" s="315"/>
      <c r="T393" s="316"/>
      <c r="U393" s="60">
        <f t="shared" si="8"/>
        <v>1</v>
      </c>
    </row>
    <row r="394" spans="1:21" ht="15" customHeight="1">
      <c r="A394" s="4"/>
      <c r="B394" s="307" t="s">
        <v>60</v>
      </c>
      <c r="C394" s="308"/>
      <c r="D394" s="309"/>
      <c r="E394" s="310" t="s">
        <v>61</v>
      </c>
      <c r="F394" s="311"/>
      <c r="G394" s="351">
        <v>64</v>
      </c>
      <c r="H394" s="353"/>
      <c r="I394" s="314">
        <f>+'Mensual VEF 2019'!I1009+'Mensual VEF 2019'!I1164+'Mensual VEF 2019'!I1319</f>
        <v>32</v>
      </c>
      <c r="J394" s="315"/>
      <c r="K394" s="316"/>
      <c r="L394" s="314">
        <f>+'Mensual VEF 2019'!L1009+'Mensual VEF 2019'!L1164+'Mensual VEF 2019'!L1319</f>
        <v>44</v>
      </c>
      <c r="M394" s="315"/>
      <c r="N394" s="316"/>
      <c r="O394" s="317">
        <f>+'Mensual VEF 2019'!O1319</f>
        <v>64</v>
      </c>
      <c r="P394" s="315"/>
      <c r="Q394" s="316"/>
      <c r="R394" s="317">
        <f>+'Mensual VEF 2019'!R1319</f>
        <v>52</v>
      </c>
      <c r="S394" s="315"/>
      <c r="T394" s="316"/>
      <c r="U394" s="60">
        <f t="shared" si="8"/>
        <v>0.8125</v>
      </c>
    </row>
    <row r="395" spans="1:21">
      <c r="A395" s="4"/>
      <c r="B395" s="346" t="s">
        <v>84</v>
      </c>
      <c r="C395" s="347"/>
      <c r="D395" s="348"/>
      <c r="E395" s="349"/>
      <c r="F395" s="350"/>
      <c r="G395" s="351"/>
      <c r="H395" s="316"/>
      <c r="I395" s="354"/>
      <c r="J395" s="355"/>
      <c r="K395" s="356"/>
      <c r="L395" s="357"/>
      <c r="M395" s="355"/>
      <c r="N395" s="358"/>
      <c r="O395" s="357"/>
      <c r="P395" s="355"/>
      <c r="Q395" s="355"/>
      <c r="R395" s="355"/>
      <c r="S395" s="355"/>
      <c r="T395" s="355"/>
      <c r="U395" s="60"/>
    </row>
    <row r="396" spans="1:21">
      <c r="A396" s="4"/>
      <c r="B396" s="307" t="s">
        <v>78</v>
      </c>
      <c r="C396" s="308"/>
      <c r="D396" s="309"/>
      <c r="E396" s="310" t="s">
        <v>61</v>
      </c>
      <c r="F396" s="311"/>
      <c r="G396" s="351">
        <v>36</v>
      </c>
      <c r="H396" s="353"/>
      <c r="I396" s="314">
        <f>+'Mensual VEF 2019'!I1011+'Mensual VEF 2019'!I1166+'Mensual VEF 2019'!I1321</f>
        <v>18</v>
      </c>
      <c r="J396" s="315"/>
      <c r="K396" s="316"/>
      <c r="L396" s="314">
        <f>+'Mensual VEF 2019'!L1011+'Mensual VEF 2019'!L1166+'Mensual VEF 2019'!L1321</f>
        <v>18</v>
      </c>
      <c r="M396" s="315"/>
      <c r="N396" s="316"/>
      <c r="O396" s="317">
        <f>+'Mensual VEF 2019'!O1321</f>
        <v>24</v>
      </c>
      <c r="P396" s="315"/>
      <c r="Q396" s="316"/>
      <c r="R396" s="317">
        <f>+'Mensual VEF 2019'!R1321</f>
        <v>24</v>
      </c>
      <c r="S396" s="315"/>
      <c r="T396" s="316"/>
      <c r="U396" s="60">
        <f t="shared" si="8"/>
        <v>0.66666666666666663</v>
      </c>
    </row>
    <row r="397" spans="1:21">
      <c r="A397" s="4"/>
      <c r="B397" s="346" t="s">
        <v>79</v>
      </c>
      <c r="C397" s="347"/>
      <c r="D397" s="348"/>
      <c r="E397" s="349"/>
      <c r="F397" s="350"/>
      <c r="G397" s="351"/>
      <c r="H397" s="316"/>
      <c r="I397" s="314"/>
      <c r="J397" s="315"/>
      <c r="K397" s="316"/>
      <c r="L397" s="317"/>
      <c r="M397" s="315"/>
      <c r="N397" s="352"/>
      <c r="O397" s="317"/>
      <c r="P397" s="315"/>
      <c r="Q397" s="315"/>
      <c r="R397" s="315"/>
      <c r="S397" s="315"/>
      <c r="T397" s="315"/>
      <c r="U397" s="60"/>
    </row>
    <row r="398" spans="1:21" ht="15" customHeight="1">
      <c r="A398" s="4"/>
      <c r="B398" s="307" t="s">
        <v>79</v>
      </c>
      <c r="C398" s="308"/>
      <c r="D398" s="309"/>
      <c r="E398" s="310" t="s">
        <v>61</v>
      </c>
      <c r="F398" s="311"/>
      <c r="G398" s="351">
        <v>15</v>
      </c>
      <c r="H398" s="316"/>
      <c r="I398" s="314">
        <f>+'Mensual VEF 2019'!I1013+'Mensual VEF 2019'!I1168+'Mensual VEF 2019'!I1323</f>
        <v>5</v>
      </c>
      <c r="J398" s="315"/>
      <c r="K398" s="316"/>
      <c r="L398" s="314">
        <f>+'Mensual VEF 2019'!L1013+'Mensual VEF 2019'!L1168+'Mensual VEF 2019'!L1323</f>
        <v>10</v>
      </c>
      <c r="M398" s="315"/>
      <c r="N398" s="316"/>
      <c r="O398" s="317">
        <f>+'Mensual VEF 2019'!O1323</f>
        <v>10</v>
      </c>
      <c r="P398" s="315"/>
      <c r="Q398" s="316"/>
      <c r="R398" s="317">
        <f>+'Mensual VEF 2019'!R1323</f>
        <v>10</v>
      </c>
      <c r="S398" s="315"/>
      <c r="T398" s="316"/>
      <c r="U398" s="60">
        <f t="shared" si="8"/>
        <v>0.66666666666666663</v>
      </c>
    </row>
    <row r="399" spans="1:21" ht="15" customHeight="1">
      <c r="A399" s="4"/>
      <c r="B399" s="346" t="s">
        <v>80</v>
      </c>
      <c r="C399" s="347"/>
      <c r="D399" s="348"/>
      <c r="E399" s="349"/>
      <c r="F399" s="350"/>
      <c r="G399" s="351"/>
      <c r="H399" s="316"/>
      <c r="I399" s="314"/>
      <c r="J399" s="315"/>
      <c r="K399" s="316"/>
      <c r="L399" s="317"/>
      <c r="M399" s="315"/>
      <c r="N399" s="352"/>
      <c r="O399" s="317"/>
      <c r="P399" s="315"/>
      <c r="Q399" s="315"/>
      <c r="R399" s="315"/>
      <c r="S399" s="315"/>
      <c r="T399" s="315"/>
      <c r="U399" s="60"/>
    </row>
    <row r="400" spans="1:21" ht="15" customHeight="1" thickBot="1">
      <c r="A400" s="4"/>
      <c r="B400" s="307" t="s">
        <v>80</v>
      </c>
      <c r="C400" s="308"/>
      <c r="D400" s="309"/>
      <c r="E400" s="310" t="s">
        <v>61</v>
      </c>
      <c r="F400" s="311"/>
      <c r="G400" s="312">
        <v>1</v>
      </c>
      <c r="H400" s="313"/>
      <c r="I400" s="314">
        <f>+'Mensual VEF 2019'!I1015+'Mensual VEF 2019'!I1170+'Mensual VEF 2019'!I1325</f>
        <v>0</v>
      </c>
      <c r="J400" s="315"/>
      <c r="K400" s="316"/>
      <c r="L400" s="314">
        <f>+'Mensual VEF 2019'!L1015+'Mensual VEF 2019'!L1170+'Mensual VEF 2019'!L1325</f>
        <v>0</v>
      </c>
      <c r="M400" s="315"/>
      <c r="N400" s="316"/>
      <c r="O400" s="317">
        <f>+'Mensual VEF 2019'!O1325</f>
        <v>0</v>
      </c>
      <c r="P400" s="315"/>
      <c r="Q400" s="316"/>
      <c r="R400" s="317">
        <f>+'Mensual VEF 2019'!R1325</f>
        <v>0</v>
      </c>
      <c r="S400" s="315"/>
      <c r="T400" s="316"/>
      <c r="U400" s="60">
        <f t="shared" si="8"/>
        <v>0</v>
      </c>
    </row>
    <row r="401" spans="1:21" ht="15.75" thickBot="1">
      <c r="A401" s="4"/>
      <c r="B401" s="318"/>
      <c r="C401" s="319"/>
      <c r="D401" s="319"/>
      <c r="E401" s="319"/>
      <c r="F401" s="320"/>
      <c r="G401" s="321"/>
      <c r="H401" s="322"/>
      <c r="I401" s="322"/>
      <c r="J401" s="322"/>
      <c r="K401" s="322"/>
      <c r="L401" s="322"/>
      <c r="M401" s="322"/>
      <c r="N401" s="323"/>
      <c r="O401" s="321"/>
      <c r="P401" s="322"/>
      <c r="Q401" s="322"/>
      <c r="R401" s="322"/>
      <c r="S401" s="322"/>
      <c r="T401" s="322"/>
      <c r="U401" s="323"/>
    </row>
    <row r="402" spans="1:21" ht="15.75" thickBot="1">
      <c r="B402" s="7"/>
      <c r="C402" s="8"/>
      <c r="D402" s="9"/>
      <c r="E402" s="10"/>
      <c r="F402" s="11"/>
      <c r="G402" s="12"/>
      <c r="H402" s="13"/>
      <c r="I402" s="14"/>
      <c r="J402" s="14"/>
      <c r="K402" s="15"/>
      <c r="L402" s="14"/>
      <c r="M402" s="15"/>
      <c r="N402" s="14"/>
      <c r="O402" s="14"/>
      <c r="P402" s="14"/>
      <c r="Q402" s="14"/>
      <c r="R402" s="15"/>
      <c r="S402" s="14"/>
      <c r="T402" s="12"/>
      <c r="U402" s="14"/>
    </row>
    <row r="403" spans="1:21" ht="16.5" customHeight="1" thickBot="1">
      <c r="A403" s="4"/>
      <c r="B403" s="324" t="s">
        <v>22</v>
      </c>
      <c r="C403" s="325"/>
      <c r="D403" s="325"/>
      <c r="E403" s="325"/>
      <c r="F403" s="326"/>
      <c r="G403" s="330" t="s">
        <v>127</v>
      </c>
      <c r="H403" s="331"/>
      <c r="I403" s="331"/>
      <c r="J403" s="331"/>
      <c r="K403" s="331"/>
      <c r="L403" s="331"/>
      <c r="M403" s="331"/>
      <c r="N403" s="331"/>
      <c r="O403" s="331"/>
      <c r="P403" s="331"/>
      <c r="Q403" s="331"/>
      <c r="R403" s="331"/>
      <c r="S403" s="331"/>
      <c r="T403" s="331"/>
      <c r="U403" s="332"/>
    </row>
    <row r="404" spans="1:21" ht="15.75" customHeight="1" thickBot="1">
      <c r="A404" s="4"/>
      <c r="B404" s="327"/>
      <c r="C404" s="328"/>
      <c r="D404" s="328"/>
      <c r="E404" s="328"/>
      <c r="F404" s="329"/>
      <c r="G404" s="333" t="s">
        <v>24</v>
      </c>
      <c r="H404" s="334"/>
      <c r="I404" s="328" t="s">
        <v>135</v>
      </c>
      <c r="J404" s="328"/>
      <c r="K404" s="328"/>
      <c r="L404" s="328"/>
      <c r="M404" s="328"/>
      <c r="N404" s="329"/>
      <c r="O404" s="339" t="s">
        <v>134</v>
      </c>
      <c r="P404" s="340"/>
      <c r="Q404" s="340"/>
      <c r="R404" s="340"/>
      <c r="S404" s="340"/>
      <c r="T404" s="340"/>
      <c r="U404" s="341"/>
    </row>
    <row r="405" spans="1:21" ht="15.75" customHeight="1" thickBot="1">
      <c r="A405" s="4"/>
      <c r="B405" s="327"/>
      <c r="C405" s="328"/>
      <c r="D405" s="328"/>
      <c r="E405" s="328"/>
      <c r="F405" s="329"/>
      <c r="G405" s="335"/>
      <c r="H405" s="336"/>
      <c r="I405" s="280" t="s">
        <v>18</v>
      </c>
      <c r="J405" s="281"/>
      <c r="K405" s="282"/>
      <c r="L405" s="280" t="s">
        <v>25</v>
      </c>
      <c r="M405" s="281"/>
      <c r="N405" s="282"/>
      <c r="O405" s="280" t="s">
        <v>18</v>
      </c>
      <c r="P405" s="281"/>
      <c r="Q405" s="342"/>
      <c r="R405" s="343" t="s">
        <v>25</v>
      </c>
      <c r="S405" s="281"/>
      <c r="T405" s="282"/>
      <c r="U405" s="344" t="s">
        <v>20</v>
      </c>
    </row>
    <row r="406" spans="1:21" ht="25.5" customHeight="1" thickBot="1">
      <c r="A406" s="4"/>
      <c r="B406" s="327"/>
      <c r="C406" s="328"/>
      <c r="D406" s="328"/>
      <c r="E406" s="328"/>
      <c r="F406" s="329"/>
      <c r="G406" s="337"/>
      <c r="H406" s="338"/>
      <c r="I406" s="120" t="s">
        <v>26</v>
      </c>
      <c r="J406" s="118" t="s">
        <v>27</v>
      </c>
      <c r="K406" s="118" t="s">
        <v>28</v>
      </c>
      <c r="L406" s="120" t="s">
        <v>26</v>
      </c>
      <c r="M406" s="118" t="s">
        <v>27</v>
      </c>
      <c r="N406" s="121" t="s">
        <v>28</v>
      </c>
      <c r="O406" s="19" t="s">
        <v>26</v>
      </c>
      <c r="P406" s="120" t="s">
        <v>27</v>
      </c>
      <c r="Q406" s="20" t="s">
        <v>28</v>
      </c>
      <c r="R406" s="21" t="s">
        <v>26</v>
      </c>
      <c r="S406" s="119" t="s">
        <v>27</v>
      </c>
      <c r="T406" s="118" t="s">
        <v>28</v>
      </c>
      <c r="U406" s="345"/>
    </row>
    <row r="407" spans="1:21" ht="15.75" thickBot="1">
      <c r="A407" s="4"/>
      <c r="B407" s="293" t="s">
        <v>29</v>
      </c>
      <c r="C407" s="294"/>
      <c r="D407" s="294"/>
      <c r="E407" s="294"/>
      <c r="F407" s="294"/>
      <c r="G407" s="294"/>
      <c r="H407" s="294"/>
      <c r="I407" s="294"/>
      <c r="J407" s="294"/>
      <c r="K407" s="294"/>
      <c r="L407" s="294"/>
      <c r="M407" s="294"/>
      <c r="N407" s="294"/>
      <c r="O407" s="294"/>
      <c r="P407" s="294"/>
      <c r="Q407" s="294"/>
      <c r="R407" s="294"/>
      <c r="S407" s="294"/>
      <c r="T407" s="294"/>
      <c r="U407" s="295"/>
    </row>
    <row r="408" spans="1:21" s="40" customFormat="1" ht="15.75" customHeight="1">
      <c r="A408" s="134"/>
      <c r="B408" s="296" t="s">
        <v>82</v>
      </c>
      <c r="C408" s="297"/>
      <c r="D408" s="297"/>
      <c r="E408" s="297"/>
      <c r="F408" s="298"/>
      <c r="G408" s="299">
        <v>276000</v>
      </c>
      <c r="H408" s="300"/>
      <c r="I408" s="133">
        <f>+'Mensual VEF 2019'!I1023+'Mensual VEF 2019'!I1178+'Mensual VEF 2019'!I1333</f>
        <v>69000</v>
      </c>
      <c r="J408" s="133">
        <f>+'Mensual VEF 2019'!J1023+'Mensual VEF 2019'!J1178+'Mensual VEF 2019'!J1333</f>
        <v>0</v>
      </c>
      <c r="K408" s="133">
        <f>+'Mensual VEF 2019'!K1023+'Mensual VEF 2019'!K1178+'Mensual VEF 2019'!K1333</f>
        <v>0</v>
      </c>
      <c r="L408" s="133">
        <f>+'Mensual VEF 2019'!L1023+'Mensual VEF 2019'!L1178+'Mensual VEF 2019'!L1333</f>
        <v>59961.07</v>
      </c>
      <c r="M408" s="133">
        <f>+'Mensual VEF 2019'!M1023+'Mensual VEF 2019'!M1178+'Mensual VEF 2019'!M1333</f>
        <v>0</v>
      </c>
      <c r="N408" s="133">
        <f>+'Mensual VEF 2019'!N1023+'Mensual VEF 2019'!N1178+'Mensual VEF 2019'!N1333</f>
        <v>0</v>
      </c>
      <c r="O408" s="133">
        <f>+'Mensual VEF 2019'!O1333</f>
        <v>207000</v>
      </c>
      <c r="P408" s="133">
        <f>+'Mensual VEF 2019'!P1333</f>
        <v>0</v>
      </c>
      <c r="Q408" s="135">
        <f>+'Mensual VEF 2019'!Q1333</f>
        <v>0</v>
      </c>
      <c r="R408" s="133">
        <f>+'Mensual VEF 2019'!R1333</f>
        <v>195257.86</v>
      </c>
      <c r="S408" s="133">
        <f>+'Mensual VEF 2019'!S1333</f>
        <v>0</v>
      </c>
      <c r="T408" s="135">
        <f>+'Mensual VEF 2019'!T1333</f>
        <v>0</v>
      </c>
      <c r="U408" s="136">
        <f>R408/G408</f>
        <v>0.70745601449275353</v>
      </c>
    </row>
    <row r="409" spans="1:21" s="40" customFormat="1" ht="15" customHeight="1">
      <c r="A409" s="134"/>
      <c r="B409" s="301" t="s">
        <v>83</v>
      </c>
      <c r="C409" s="302"/>
      <c r="D409" s="302"/>
      <c r="E409" s="302"/>
      <c r="F409" s="303"/>
      <c r="G409" s="304">
        <v>270000</v>
      </c>
      <c r="H409" s="305"/>
      <c r="I409" s="148">
        <f>+'Mensual VEF 2019'!I1024+'Mensual VEF 2019'!I1179+'Mensual VEF 2019'!I1334</f>
        <v>67500</v>
      </c>
      <c r="J409" s="89">
        <f>+'Mensual VEF 2019'!J1024+'Mensual VEF 2019'!J1179+'Mensual VEF 2019'!J1334</f>
        <v>0</v>
      </c>
      <c r="K409" s="89">
        <f>+'Mensual VEF 2019'!K1024+'Mensual VEF 2019'!K1179+'Mensual VEF 2019'!K1334</f>
        <v>0</v>
      </c>
      <c r="L409" s="89">
        <f>+'Mensual VEF 2019'!L1024+'Mensual VEF 2019'!L1179+'Mensual VEF 2019'!L1334</f>
        <v>70465.429999999993</v>
      </c>
      <c r="M409" s="89">
        <f>+'Mensual VEF 2019'!M1024+'Mensual VEF 2019'!M1179+'Mensual VEF 2019'!M1334</f>
        <v>0</v>
      </c>
      <c r="N409" s="89">
        <f>+'Mensual VEF 2019'!N1024+'Mensual VEF 2019'!N1179+'Mensual VEF 2019'!N1334</f>
        <v>0</v>
      </c>
      <c r="O409" s="89">
        <f>+'Mensual VEF 2019'!O1334</f>
        <v>202500</v>
      </c>
      <c r="P409" s="89">
        <f>+'Mensual VEF 2019'!P1334</f>
        <v>0</v>
      </c>
      <c r="Q409" s="89">
        <f>+'Mensual VEF 2019'!Q1334</f>
        <v>0</v>
      </c>
      <c r="R409" s="89">
        <f>+'Mensual VEF 2019'!R1334</f>
        <v>205280.52999999997</v>
      </c>
      <c r="S409" s="89">
        <f>+'Mensual VEF 2019'!S1334</f>
        <v>0</v>
      </c>
      <c r="T409" s="89">
        <f>+'Mensual VEF 2019'!T1334</f>
        <v>0</v>
      </c>
      <c r="U409" s="138">
        <f>R409/G409</f>
        <v>0.7602982592592592</v>
      </c>
    </row>
    <row r="410" spans="1:21" s="40" customFormat="1" ht="15" customHeight="1">
      <c r="A410" s="134"/>
      <c r="B410" s="301" t="s">
        <v>85</v>
      </c>
      <c r="C410" s="302"/>
      <c r="D410" s="302"/>
      <c r="E410" s="302"/>
      <c r="F410" s="303"/>
      <c r="G410" s="304">
        <v>8250</v>
      </c>
      <c r="H410" s="305"/>
      <c r="I410" s="148">
        <f>+'Mensual VEF 2019'!I1025+'Mensual VEF 2019'!I1180+'Mensual VEF 2019'!I1335</f>
        <v>0</v>
      </c>
      <c r="J410" s="89">
        <f>+'Mensual VEF 2019'!J1025+'Mensual VEF 2019'!J1180+'Mensual VEF 2019'!J1335</f>
        <v>0</v>
      </c>
      <c r="K410" s="89">
        <f>+'Mensual VEF 2019'!K1025+'Mensual VEF 2019'!K1180+'Mensual VEF 2019'!K1335</f>
        <v>0</v>
      </c>
      <c r="L410" s="89">
        <f>+'Mensual VEF 2019'!L1025+'Mensual VEF 2019'!L1180+'Mensual VEF 2019'!L1335</f>
        <v>8250</v>
      </c>
      <c r="M410" s="89">
        <f>+'Mensual VEF 2019'!M1025+'Mensual VEF 2019'!M1180+'Mensual VEF 2019'!M1335</f>
        <v>0</v>
      </c>
      <c r="N410" s="89">
        <f>+'Mensual VEF 2019'!N1025+'Mensual VEF 2019'!N1180+'Mensual VEF 2019'!N1335</f>
        <v>0</v>
      </c>
      <c r="O410" s="89">
        <f>+'Mensual VEF 2019'!O1335</f>
        <v>8250</v>
      </c>
      <c r="P410" s="89">
        <f>+'Mensual VEF 2019'!P1335</f>
        <v>0</v>
      </c>
      <c r="Q410" s="89">
        <f>+'Mensual VEF 2019'!Q1335</f>
        <v>0</v>
      </c>
      <c r="R410" s="89">
        <f>+'Mensual VEF 2019'!R1335</f>
        <v>8250</v>
      </c>
      <c r="S410" s="89">
        <f>+'Mensual VEF 2019'!S1335</f>
        <v>0</v>
      </c>
      <c r="T410" s="89">
        <f>+'Mensual VEF 2019'!T1335</f>
        <v>0</v>
      </c>
      <c r="U410" s="138">
        <f>R410/G410</f>
        <v>1</v>
      </c>
    </row>
    <row r="411" spans="1:21" s="40" customFormat="1">
      <c r="A411" s="134"/>
      <c r="B411" s="301" t="s">
        <v>136</v>
      </c>
      <c r="C411" s="302"/>
      <c r="D411" s="302"/>
      <c r="E411" s="302"/>
      <c r="F411" s="303"/>
      <c r="G411" s="304">
        <v>135300</v>
      </c>
      <c r="H411" s="305"/>
      <c r="I411" s="148">
        <f>+'Mensual VEF 2019'!I1026+'Mensual VEF 2019'!I1181+'Mensual VEF 2019'!I1336</f>
        <v>36300</v>
      </c>
      <c r="J411" s="89">
        <f>+'Mensual VEF 2019'!J1026+'Mensual VEF 2019'!J1181+'Mensual VEF 2019'!J1336</f>
        <v>0</v>
      </c>
      <c r="K411" s="89">
        <f>+'Mensual VEF 2019'!K1026+'Mensual VEF 2019'!K1181+'Mensual VEF 2019'!K1336</f>
        <v>0</v>
      </c>
      <c r="L411" s="89">
        <f>+'Mensual VEF 2019'!L1026+'Mensual VEF 2019'!L1181+'Mensual VEF 2019'!L1336</f>
        <v>2076.61</v>
      </c>
      <c r="M411" s="89">
        <f>+'Mensual VEF 2019'!M1026+'Mensual VEF 2019'!M1181+'Mensual VEF 2019'!M1336</f>
        <v>0</v>
      </c>
      <c r="N411" s="89">
        <f>+'Mensual VEF 2019'!N1026+'Mensual VEF 2019'!N1181+'Mensual VEF 2019'!N1336</f>
        <v>0</v>
      </c>
      <c r="O411" s="89">
        <f>+'Mensual VEF 2019'!O1336</f>
        <v>124300</v>
      </c>
      <c r="P411" s="89">
        <f>+'Mensual VEF 2019'!P1336</f>
        <v>0</v>
      </c>
      <c r="Q411" s="89">
        <f>+'Mensual VEF 2019'!Q1336</f>
        <v>0</v>
      </c>
      <c r="R411" s="89">
        <f>+'Mensual VEF 2019'!R1336</f>
        <v>113476.61</v>
      </c>
      <c r="S411" s="89">
        <f>+'Mensual VEF 2019'!S1336</f>
        <v>0</v>
      </c>
      <c r="T411" s="89">
        <f>+'Mensual VEF 2019'!T1336</f>
        <v>0</v>
      </c>
      <c r="U411" s="138">
        <f>R411/G411</f>
        <v>0.83870369549150037</v>
      </c>
    </row>
    <row r="412" spans="1:21" s="40" customFormat="1" ht="15" customHeight="1">
      <c r="A412" s="134"/>
      <c r="B412" s="301" t="s">
        <v>141</v>
      </c>
      <c r="C412" s="302"/>
      <c r="D412" s="302"/>
      <c r="E412" s="302"/>
      <c r="F412" s="303"/>
      <c r="G412" s="304">
        <v>45500</v>
      </c>
      <c r="H412" s="305"/>
      <c r="I412" s="148">
        <f>+'Mensual VEF 2019'!I1027+'Mensual VEF 2019'!I1182+'Mensual VEF 2019'!I1337</f>
        <v>0</v>
      </c>
      <c r="J412" s="89">
        <f>+'Mensual VEF 2019'!J1027+'Mensual VEF 2019'!J1182+'Mensual VEF 2019'!J1337</f>
        <v>0</v>
      </c>
      <c r="K412" s="89">
        <f>+'Mensual VEF 2019'!K1027+'Mensual VEF 2019'!K1182+'Mensual VEF 2019'!K1337</f>
        <v>0</v>
      </c>
      <c r="L412" s="89">
        <f>+'Mensual VEF 2019'!L1027+'Mensual VEF 2019'!L1182+'Mensual VEF 2019'!L1337</f>
        <v>0</v>
      </c>
      <c r="M412" s="89">
        <f>+'Mensual VEF 2019'!M1027+'Mensual VEF 2019'!M1182+'Mensual VEF 2019'!M1337</f>
        <v>0</v>
      </c>
      <c r="N412" s="89">
        <f>+'Mensual VEF 2019'!N1027+'Mensual VEF 2019'!N1182+'Mensual VEF 2019'!N1337</f>
        <v>0</v>
      </c>
      <c r="O412" s="89">
        <f>+'Mensual VEF 2019'!O1337</f>
        <v>0</v>
      </c>
      <c r="P412" s="89">
        <f>+'Mensual VEF 2019'!P1337</f>
        <v>0</v>
      </c>
      <c r="Q412" s="89">
        <f>+'Mensual VEF 2019'!Q1337</f>
        <v>0</v>
      </c>
      <c r="R412" s="89">
        <f>+'Mensual VEF 2019'!R1337</f>
        <v>0</v>
      </c>
      <c r="S412" s="89">
        <f>+'Mensual VEF 2019'!S1337</f>
        <v>0</v>
      </c>
      <c r="T412" s="89">
        <f>+'Mensual VEF 2019'!T1337</f>
        <v>0</v>
      </c>
      <c r="U412" s="138">
        <f>R412/G412</f>
        <v>0</v>
      </c>
    </row>
    <row r="413" spans="1:21">
      <c r="A413" s="23"/>
      <c r="B413" s="260" t="s">
        <v>128</v>
      </c>
      <c r="C413" s="261"/>
      <c r="D413" s="261"/>
      <c r="E413" s="261"/>
      <c r="F413" s="262"/>
      <c r="G413" s="263">
        <v>40000</v>
      </c>
      <c r="H413" s="306"/>
      <c r="I413" s="123">
        <f>+'Mensual VEF 2019'!I1028+'Mensual VEF 2019'!I1183+'Mensual VEF 2019'!I1338</f>
        <v>8000</v>
      </c>
      <c r="J413" s="65">
        <f>+'Mensual VEF 2019'!J1028+'Mensual VEF 2019'!J1183+'Mensual VEF 2019'!J1338</f>
        <v>0</v>
      </c>
      <c r="K413" s="65">
        <f>+'Mensual VEF 2019'!K1028+'Mensual VEF 2019'!K1183+'Mensual VEF 2019'!K1338</f>
        <v>0</v>
      </c>
      <c r="L413" s="65">
        <f>+'Mensual VEF 2019'!L1028+'Mensual VEF 2019'!L1183+'Mensual VEF 2019'!L1338</f>
        <v>5702.32</v>
      </c>
      <c r="M413" s="65">
        <f>+'Mensual VEF 2019'!M1028+'Mensual VEF 2019'!M1183+'Mensual VEF 2019'!M1338</f>
        <v>0</v>
      </c>
      <c r="N413" s="65">
        <f>+'Mensual VEF 2019'!N1028+'Mensual VEF 2019'!N1183+'Mensual VEF 2019'!N1338</f>
        <v>0</v>
      </c>
      <c r="O413" s="65">
        <f>+'Mensual VEF 2019'!O1338</f>
        <v>40000</v>
      </c>
      <c r="P413" s="65">
        <f>+'Mensual VEF 2019'!P1338</f>
        <v>0</v>
      </c>
      <c r="Q413" s="65">
        <f>+'Mensual VEF 2019'!Q1338</f>
        <v>0</v>
      </c>
      <c r="R413" s="89">
        <f>+'Mensual VEF 2019'!R1338</f>
        <v>30858.27</v>
      </c>
      <c r="S413" s="65">
        <f>+'Mensual VEF 2019'!S1338</f>
        <v>0</v>
      </c>
      <c r="T413" s="65">
        <f>+'Mensual VEF 2019'!T1338</f>
        <v>0</v>
      </c>
      <c r="U413" s="66">
        <f t="shared" ref="U413:U414" si="9">R413/G413</f>
        <v>0.77145675000000002</v>
      </c>
    </row>
    <row r="414" spans="1:21">
      <c r="A414" s="23"/>
      <c r="B414" s="260" t="s">
        <v>86</v>
      </c>
      <c r="C414" s="261"/>
      <c r="D414" s="261"/>
      <c r="E414" s="261"/>
      <c r="F414" s="262"/>
      <c r="G414" s="263">
        <v>1500</v>
      </c>
      <c r="H414" s="306"/>
      <c r="I414" s="123">
        <f>+'Mensual VEF 2019'!I1029+'Mensual VEF 2019'!I1184+'Mensual VEF 2019'!I1339</f>
        <v>500</v>
      </c>
      <c r="J414" s="65">
        <f>+'Mensual VEF 2019'!J1029+'Mensual VEF 2019'!J1184+'Mensual VEF 2019'!J1339</f>
        <v>0</v>
      </c>
      <c r="K414" s="65">
        <f>+'Mensual VEF 2019'!K1029+'Mensual VEF 2019'!K1184+'Mensual VEF 2019'!K1339</f>
        <v>0</v>
      </c>
      <c r="L414" s="65">
        <f>+'Mensual VEF 2019'!L1029+'Mensual VEF 2019'!L1184+'Mensual VEF 2019'!L1339</f>
        <v>422</v>
      </c>
      <c r="M414" s="65">
        <f>+'Mensual VEF 2019'!M1029+'Mensual VEF 2019'!M1184+'Mensual VEF 2019'!M1339</f>
        <v>0</v>
      </c>
      <c r="N414" s="65">
        <f>+'Mensual VEF 2019'!N1029+'Mensual VEF 2019'!N1184+'Mensual VEF 2019'!N1339</f>
        <v>0</v>
      </c>
      <c r="O414" s="65">
        <f>+'Mensual VEF 2019'!O1339</f>
        <v>1000</v>
      </c>
      <c r="P414" s="65">
        <f>+'Mensual VEF 2019'!P1339</f>
        <v>0</v>
      </c>
      <c r="Q414" s="65">
        <f>+'Mensual VEF 2019'!Q1339</f>
        <v>0</v>
      </c>
      <c r="R414" s="65">
        <f>+'Mensual VEF 2019'!R1339</f>
        <v>422</v>
      </c>
      <c r="S414" s="65">
        <f>+'Mensual VEF 2019'!S1339</f>
        <v>0</v>
      </c>
      <c r="T414" s="65">
        <f>+'Mensual VEF 2019'!T1339</f>
        <v>0</v>
      </c>
      <c r="U414" s="66">
        <f t="shared" si="9"/>
        <v>0.28133333333333332</v>
      </c>
    </row>
    <row r="415" spans="1:21" ht="15" customHeight="1">
      <c r="A415" s="23"/>
      <c r="B415" s="260" t="s">
        <v>129</v>
      </c>
      <c r="C415" s="261"/>
      <c r="D415" s="261"/>
      <c r="E415" s="261"/>
      <c r="F415" s="262"/>
      <c r="G415" s="263">
        <v>3800</v>
      </c>
      <c r="H415" s="306"/>
      <c r="I415" s="123">
        <f>+'Mensual VEF 2019'!I1030+'Mensual VEF 2019'!I1185+'Mensual VEF 2019'!I1340</f>
        <v>0</v>
      </c>
      <c r="J415" s="65">
        <f>+'Mensual VEF 2019'!J1030+'Mensual VEF 2019'!J1185+'Mensual VEF 2019'!J1340</f>
        <v>0</v>
      </c>
      <c r="K415" s="65">
        <f>+'Mensual VEF 2019'!K1030+'Mensual VEF 2019'!K1185+'Mensual VEF 2019'!K1340</f>
        <v>0</v>
      </c>
      <c r="L415" s="65">
        <f>+'Mensual VEF 2019'!L1030+'Mensual VEF 2019'!L1185+'Mensual VEF 2019'!L1340</f>
        <v>0</v>
      </c>
      <c r="M415" s="65">
        <f>+'Mensual VEF 2019'!M1030+'Mensual VEF 2019'!M1185+'Mensual VEF 2019'!M1340</f>
        <v>0</v>
      </c>
      <c r="N415" s="65">
        <f>+'Mensual VEF 2019'!N1030+'Mensual VEF 2019'!N1185+'Mensual VEF 2019'!N1340</f>
        <v>0</v>
      </c>
      <c r="O415" s="65">
        <f>+'Mensual VEF 2019'!O1340</f>
        <v>3800</v>
      </c>
      <c r="P415" s="65">
        <f>+'Mensual VEF 2019'!P1340</f>
        <v>0</v>
      </c>
      <c r="Q415" s="65">
        <f>+'Mensual VEF 2019'!Q1340</f>
        <v>0</v>
      </c>
      <c r="R415" s="65">
        <f>+'Mensual VEF 2019'!R1340</f>
        <v>3799.9</v>
      </c>
      <c r="S415" s="65">
        <f>+'Mensual VEF 2019'!S1340</f>
        <v>0</v>
      </c>
      <c r="T415" s="65">
        <f>+'Mensual VEF 2019'!T1340</f>
        <v>0</v>
      </c>
      <c r="U415" s="74">
        <f>R415/G415</f>
        <v>0.99997368421052635</v>
      </c>
    </row>
    <row r="416" spans="1:21">
      <c r="A416" s="23"/>
      <c r="B416" s="260" t="s">
        <v>130</v>
      </c>
      <c r="C416" s="261"/>
      <c r="D416" s="261"/>
      <c r="E416" s="261"/>
      <c r="F416" s="262"/>
      <c r="G416" s="263">
        <v>7500</v>
      </c>
      <c r="H416" s="264"/>
      <c r="I416" s="26">
        <f>+'Mensual VEF 2019'!I1031+'Mensual VEF 2019'!I1186+'Mensual VEF 2019'!I1341</f>
        <v>0</v>
      </c>
      <c r="J416" s="26">
        <f>+'Mensual VEF 2019'!J1031+'Mensual VEF 2019'!J1186+'Mensual VEF 2019'!J1341</f>
        <v>0</v>
      </c>
      <c r="K416" s="26">
        <f>+'Mensual VEF 2019'!K1031+'Mensual VEF 2019'!K1186+'Mensual VEF 2019'!K1341</f>
        <v>0</v>
      </c>
      <c r="L416" s="26">
        <f>+'Mensual VEF 2019'!L1031+'Mensual VEF 2019'!L1186+'Mensual VEF 2019'!L1341</f>
        <v>6148.22</v>
      </c>
      <c r="M416" s="26">
        <f>+'Mensual VEF 2019'!M1031+'Mensual VEF 2019'!M1186+'Mensual VEF 2019'!M1341</f>
        <v>0</v>
      </c>
      <c r="N416" s="26">
        <f>+'Mensual VEF 2019'!N1031+'Mensual VEF 2019'!N1186+'Mensual VEF 2019'!N1341</f>
        <v>0</v>
      </c>
      <c r="O416" s="26">
        <f>+'Mensual VEF 2019'!O1341</f>
        <v>7500</v>
      </c>
      <c r="P416" s="26">
        <f>+'Mensual VEF 2019'!P1341</f>
        <v>0</v>
      </c>
      <c r="Q416" s="26">
        <f>+'Mensual VEF 2019'!Q1341</f>
        <v>0</v>
      </c>
      <c r="R416" s="26">
        <f>+'Mensual VEF 2019'!R1341</f>
        <v>6148.22</v>
      </c>
      <c r="S416" s="26">
        <f>+'Mensual VEF 2019'!S1341</f>
        <v>0</v>
      </c>
      <c r="T416" s="26">
        <f>+'Mensual VEF 2019'!T1341</f>
        <v>0</v>
      </c>
      <c r="U416" s="179">
        <f>R416/G416</f>
        <v>0.81976266666666675</v>
      </c>
    </row>
    <row r="417" spans="1:22" ht="15" customHeight="1">
      <c r="A417" s="23"/>
      <c r="B417" s="260" t="s">
        <v>131</v>
      </c>
      <c r="C417" s="261"/>
      <c r="D417" s="261"/>
      <c r="E417" s="261"/>
      <c r="F417" s="262"/>
      <c r="G417" s="263">
        <v>36000</v>
      </c>
      <c r="H417" s="264"/>
      <c r="I417" s="26">
        <f>+'Mensual VEF 2019'!I1032+'Mensual VEF 2019'!I1187+'Mensual VEF 2019'!I1342</f>
        <v>21600</v>
      </c>
      <c r="J417" s="26">
        <f>+'Mensual VEF 2019'!J1032+'Mensual VEF 2019'!J1187+'Mensual VEF 2019'!J1342</f>
        <v>0</v>
      </c>
      <c r="K417" s="26">
        <f>+'Mensual VEF 2019'!K1032+'Mensual VEF 2019'!K1187+'Mensual VEF 2019'!K1342</f>
        <v>0</v>
      </c>
      <c r="L417" s="26">
        <f>+'Mensual VEF 2019'!L1032+'Mensual VEF 2019'!L1187+'Mensual VEF 2019'!L1342</f>
        <v>0</v>
      </c>
      <c r="M417" s="26">
        <f>+'Mensual VEF 2019'!M1032+'Mensual VEF 2019'!M1187+'Mensual VEF 2019'!M1342</f>
        <v>0</v>
      </c>
      <c r="N417" s="26">
        <f>+'Mensual VEF 2019'!N1032+'Mensual VEF 2019'!N1187+'Mensual VEF 2019'!N1342</f>
        <v>0</v>
      </c>
      <c r="O417" s="26">
        <f>+'Mensual VEF 2019'!O1342</f>
        <v>36000</v>
      </c>
      <c r="P417" s="26">
        <f>+'Mensual VEF 2019'!P1342</f>
        <v>0</v>
      </c>
      <c r="Q417" s="26">
        <f>+'Mensual VEF 2019'!Q1342</f>
        <v>0</v>
      </c>
      <c r="R417" s="26">
        <f>+'Mensual VEF 2019'!R1342</f>
        <v>36000</v>
      </c>
      <c r="S417" s="26">
        <f>+'Mensual VEF 2019'!S1342</f>
        <v>0</v>
      </c>
      <c r="T417" s="26">
        <f>+'Mensual VEF 2019'!T1342</f>
        <v>0</v>
      </c>
      <c r="U417" s="179">
        <f>R417/G417</f>
        <v>1</v>
      </c>
    </row>
    <row r="418" spans="1:22">
      <c r="A418" s="23"/>
      <c r="B418" s="260" t="s">
        <v>87</v>
      </c>
      <c r="C418" s="261"/>
      <c r="D418" s="261"/>
      <c r="E418" s="261"/>
      <c r="F418" s="262"/>
      <c r="G418" s="263">
        <v>6250</v>
      </c>
      <c r="H418" s="264"/>
      <c r="I418" s="26">
        <f>+'Mensual VEF 2019'!I1033+'Mensual VEF 2019'!I1188+'Mensual VEF 2019'!I1343</f>
        <v>2500</v>
      </c>
      <c r="J418" s="26">
        <f>+'Mensual VEF 2019'!J1033+'Mensual VEF 2019'!J1188+'Mensual VEF 2019'!J1343</f>
        <v>0</v>
      </c>
      <c r="K418" s="26">
        <f>+'Mensual VEF 2019'!K1033+'Mensual VEF 2019'!K1188+'Mensual VEF 2019'!K1343</f>
        <v>0</v>
      </c>
      <c r="L418" s="26">
        <f>+'Mensual VEF 2019'!L1033+'Mensual VEF 2019'!L1188+'Mensual VEF 2019'!L1343</f>
        <v>438</v>
      </c>
      <c r="M418" s="26">
        <f>+'Mensual VEF 2019'!M1033+'Mensual VEF 2019'!M1188+'Mensual VEF 2019'!M1343</f>
        <v>0</v>
      </c>
      <c r="N418" s="26">
        <f>+'Mensual VEF 2019'!N1033+'Mensual VEF 2019'!N1188+'Mensual VEF 2019'!N1343</f>
        <v>0</v>
      </c>
      <c r="O418" s="26">
        <f>+'Mensual VEF 2019'!O1343</f>
        <v>5000</v>
      </c>
      <c r="P418" s="26">
        <f>+'Mensual VEF 2019'!P1343</f>
        <v>0</v>
      </c>
      <c r="Q418" s="26">
        <f>+'Mensual VEF 2019'!Q1343</f>
        <v>0</v>
      </c>
      <c r="R418" s="26">
        <f>+'Mensual VEF 2019'!R1343</f>
        <v>438</v>
      </c>
      <c r="S418" s="26">
        <f>+'Mensual VEF 2019'!S1343</f>
        <v>0</v>
      </c>
      <c r="T418" s="26">
        <f>+'Mensual VEF 2019'!T1343</f>
        <v>0</v>
      </c>
      <c r="U418" s="179">
        <f>R418/G418</f>
        <v>7.0080000000000003E-2</v>
      </c>
    </row>
    <row r="419" spans="1:22" ht="15.75" thickBot="1">
      <c r="A419" s="23"/>
      <c r="B419" s="265"/>
      <c r="C419" s="266"/>
      <c r="D419" s="266"/>
      <c r="E419" s="266"/>
      <c r="F419" s="267"/>
      <c r="G419" s="263"/>
      <c r="H419" s="264"/>
      <c r="I419" s="26"/>
      <c r="J419" s="26"/>
      <c r="K419" s="26"/>
      <c r="L419" s="26"/>
      <c r="M419" s="26"/>
      <c r="N419" s="26"/>
      <c r="O419" s="26"/>
      <c r="P419" s="26"/>
      <c r="Q419" s="26"/>
      <c r="R419" s="26"/>
      <c r="S419" s="26"/>
      <c r="T419" s="26"/>
      <c r="U419" s="27"/>
    </row>
    <row r="420" spans="1:22" ht="15.75" thickBot="1">
      <c r="A420" s="23"/>
      <c r="B420" s="270" t="s">
        <v>21</v>
      </c>
      <c r="C420" s="271"/>
      <c r="D420" s="271"/>
      <c r="E420" s="271"/>
      <c r="F420" s="272"/>
      <c r="G420" s="273">
        <f>SUM(G408:H419)</f>
        <v>830100</v>
      </c>
      <c r="H420" s="274"/>
      <c r="I420" s="29">
        <f>SUM(I408:I419)</f>
        <v>205400</v>
      </c>
      <c r="J420" s="29"/>
      <c r="K420" s="29"/>
      <c r="L420" s="29">
        <f>SUM(L408:L419)</f>
        <v>153463.65</v>
      </c>
      <c r="M420" s="29"/>
      <c r="N420" s="29"/>
      <c r="O420" s="29">
        <f>SUM(O408:O419)</f>
        <v>635350</v>
      </c>
      <c r="P420" s="29"/>
      <c r="Q420" s="29"/>
      <c r="R420" s="29">
        <f>SUM(R408:R419)</f>
        <v>599931.3899999999</v>
      </c>
      <c r="S420" s="29"/>
      <c r="T420" s="30"/>
      <c r="U420" s="73">
        <f>R420/G420</f>
        <v>0.72272182869533774</v>
      </c>
    </row>
    <row r="421" spans="1:22" ht="15.75" thickBot="1">
      <c r="A421" s="23"/>
      <c r="B421" s="266"/>
      <c r="C421" s="266"/>
      <c r="D421" s="266"/>
      <c r="E421" s="266"/>
      <c r="F421" s="266"/>
      <c r="G421" s="287"/>
      <c r="H421" s="287"/>
      <c r="I421" s="123"/>
      <c r="J421" s="123"/>
      <c r="K421" s="123"/>
      <c r="L421" s="123"/>
      <c r="M421" s="123"/>
      <c r="N421" s="123"/>
      <c r="O421" s="123"/>
      <c r="P421" s="123"/>
      <c r="Q421" s="123"/>
      <c r="R421" s="123"/>
      <c r="S421" s="123"/>
      <c r="T421" s="123"/>
      <c r="U421" s="67"/>
    </row>
    <row r="422" spans="1:22" ht="15.75" thickBot="1">
      <c r="A422" s="23"/>
      <c r="B422" s="288" t="s">
        <v>30</v>
      </c>
      <c r="C422" s="289"/>
      <c r="D422" s="289"/>
      <c r="E422" s="289"/>
      <c r="F422" s="289"/>
      <c r="G422" s="289"/>
      <c r="H422" s="289"/>
      <c r="I422" s="289"/>
      <c r="J422" s="289"/>
      <c r="K422" s="289"/>
      <c r="L422" s="289"/>
      <c r="M422" s="289"/>
      <c r="N422" s="289"/>
      <c r="O422" s="289"/>
      <c r="P422" s="289"/>
      <c r="Q422" s="289"/>
      <c r="R422" s="289"/>
      <c r="S422" s="289"/>
      <c r="T422" s="289"/>
      <c r="U422" s="290"/>
    </row>
    <row r="423" spans="1:22" ht="15" customHeight="1">
      <c r="A423" s="23"/>
      <c r="B423" s="260" t="s">
        <v>88</v>
      </c>
      <c r="C423" s="261"/>
      <c r="D423" s="261"/>
      <c r="E423" s="261"/>
      <c r="F423" s="262"/>
      <c r="G423" s="291">
        <v>45000</v>
      </c>
      <c r="H423" s="292"/>
      <c r="I423" s="69">
        <f>+'Mensual VEF 2019'!I1038+'Mensual VEF 2019'!I1193+'Mensual VEF 2019'!I1348</f>
        <v>0</v>
      </c>
      <c r="J423" s="69">
        <f>+'Mensual VEF 2019'!J1038+'Mensual VEF 2019'!J1193+'Mensual VEF 2019'!J1348</f>
        <v>0</v>
      </c>
      <c r="K423" s="69">
        <f>+'Mensual VEF 2019'!K1038+'Mensual VEF 2019'!K1193+'Mensual VEF 2019'!K1348</f>
        <v>0</v>
      </c>
      <c r="L423" s="69">
        <f>+'Mensual VEF 2019'!L1038+'Mensual VEF 2019'!L1193+'Mensual VEF 2019'!L1348</f>
        <v>3469.41</v>
      </c>
      <c r="M423" s="69">
        <f>+'Mensual VEF 2019'!M1038+'Mensual VEF 2019'!M1193+'Mensual VEF 2019'!M1348</f>
        <v>0</v>
      </c>
      <c r="N423" s="69">
        <f>+'Mensual VEF 2019'!N1038+'Mensual VEF 2019'!N1193+'Mensual VEF 2019'!N1348</f>
        <v>0</v>
      </c>
      <c r="O423" s="69">
        <f>+'Mensual VEF 2019'!O1348</f>
        <v>45000</v>
      </c>
      <c r="P423" s="69">
        <f>+'Mensual VEF 2019'!P1348</f>
        <v>0</v>
      </c>
      <c r="Q423" s="69">
        <f>+'Mensual VEF 2019'!Q1348</f>
        <v>0</v>
      </c>
      <c r="R423" s="69">
        <f>+'Mensual VEF 2019'!R1348</f>
        <v>45000</v>
      </c>
      <c r="S423" s="69">
        <f>+'Mensual VEF 2019'!S1348</f>
        <v>0</v>
      </c>
      <c r="T423" s="64">
        <f>+'Mensual VEF 2019'!T1348</f>
        <v>0</v>
      </c>
      <c r="U423" s="70">
        <f t="shared" ref="U423:U428" si="10">R423/G423</f>
        <v>1</v>
      </c>
    </row>
    <row r="424" spans="1:22">
      <c r="A424" s="23"/>
      <c r="B424" s="260" t="s">
        <v>89</v>
      </c>
      <c r="C424" s="261"/>
      <c r="D424" s="261"/>
      <c r="E424" s="261"/>
      <c r="F424" s="262"/>
      <c r="G424" s="263">
        <v>30000</v>
      </c>
      <c r="H424" s="264"/>
      <c r="I424" s="26">
        <f>+'Mensual VEF 2019'!I1039+'Mensual VEF 2019'!I1194+'Mensual VEF 2019'!I1349</f>
        <v>0</v>
      </c>
      <c r="J424" s="26">
        <f>+'Mensual VEF 2019'!J1039+'Mensual VEF 2019'!J1194+'Mensual VEF 2019'!J1349</f>
        <v>0</v>
      </c>
      <c r="K424" s="26">
        <f>+'Mensual VEF 2019'!K1039+'Mensual VEF 2019'!K1194+'Mensual VEF 2019'!K1349</f>
        <v>0</v>
      </c>
      <c r="L424" s="26">
        <f>+'Mensual VEF 2019'!L1039+'Mensual VEF 2019'!L1194+'Mensual VEF 2019'!L1349</f>
        <v>0</v>
      </c>
      <c r="M424" s="26">
        <f>+'Mensual VEF 2019'!M1039+'Mensual VEF 2019'!M1194+'Mensual VEF 2019'!M1349</f>
        <v>0</v>
      </c>
      <c r="N424" s="26">
        <f>+'Mensual VEF 2019'!N1039+'Mensual VEF 2019'!N1194+'Mensual VEF 2019'!N1349</f>
        <v>0</v>
      </c>
      <c r="O424" s="26">
        <f>+'Mensual VEF 2019'!O1349</f>
        <v>0</v>
      </c>
      <c r="P424" s="26">
        <f>+'Mensual VEF 2019'!P1349</f>
        <v>0</v>
      </c>
      <c r="Q424" s="26">
        <f>+'Mensual VEF 2019'!Q1349</f>
        <v>0</v>
      </c>
      <c r="R424" s="26">
        <f>+'Mensual VEF 2019'!R1349</f>
        <v>0</v>
      </c>
      <c r="S424" s="26">
        <f>+'Mensual VEF 2019'!S1349</f>
        <v>0</v>
      </c>
      <c r="T424" s="65">
        <f>+'Mensual VEF 2019'!T1349</f>
        <v>0</v>
      </c>
      <c r="U424" s="66">
        <f t="shared" si="10"/>
        <v>0</v>
      </c>
    </row>
    <row r="425" spans="1:22">
      <c r="A425" s="23"/>
      <c r="B425" s="260" t="s">
        <v>92</v>
      </c>
      <c r="C425" s="261"/>
      <c r="D425" s="261"/>
      <c r="E425" s="261"/>
      <c r="F425" s="262"/>
      <c r="G425" s="263">
        <v>36000</v>
      </c>
      <c r="H425" s="264"/>
      <c r="I425" s="26">
        <f>+'Mensual VEF 2019'!I1040+'Mensual VEF 2019'!I1195+'Mensual VEF 2019'!I1350</f>
        <v>12000</v>
      </c>
      <c r="J425" s="26">
        <f>+'Mensual VEF 2019'!J1040+'Mensual VEF 2019'!J1195+'Mensual VEF 2019'!J1350</f>
        <v>0</v>
      </c>
      <c r="K425" s="26">
        <f>+'Mensual VEF 2019'!K1040+'Mensual VEF 2019'!K1195+'Mensual VEF 2019'!K1350</f>
        <v>0</v>
      </c>
      <c r="L425" s="26">
        <f>+'Mensual VEF 2019'!L1040+'Mensual VEF 2019'!L1195+'Mensual VEF 2019'!L1350</f>
        <v>9594.1299999999992</v>
      </c>
      <c r="M425" s="26">
        <f>+'Mensual VEF 2019'!M1040+'Mensual VEF 2019'!M1195+'Mensual VEF 2019'!M1350</f>
        <v>0</v>
      </c>
      <c r="N425" s="26">
        <f>+'Mensual VEF 2019'!N1040+'Mensual VEF 2019'!N1195+'Mensual VEF 2019'!N1350</f>
        <v>0</v>
      </c>
      <c r="O425" s="26">
        <f>+'Mensual VEF 2019'!O1350</f>
        <v>36000</v>
      </c>
      <c r="P425" s="26">
        <f>+'Mensual VEF 2019'!P1350</f>
        <v>0</v>
      </c>
      <c r="Q425" s="26">
        <f>+'Mensual VEF 2019'!Q1350</f>
        <v>0</v>
      </c>
      <c r="R425" s="26">
        <f>+'Mensual VEF 2019'!R1350</f>
        <v>35992.49</v>
      </c>
      <c r="S425" s="26">
        <f>+'Mensual VEF 2019'!S1350</f>
        <v>0</v>
      </c>
      <c r="T425" s="65">
        <f>+'Mensual VEF 2019'!T1350</f>
        <v>0</v>
      </c>
      <c r="U425" s="66">
        <f t="shared" si="10"/>
        <v>0.99979138888888885</v>
      </c>
    </row>
    <row r="426" spans="1:22" ht="15" customHeight="1">
      <c r="A426" s="23"/>
      <c r="B426" s="260" t="s">
        <v>90</v>
      </c>
      <c r="C426" s="261"/>
      <c r="D426" s="261"/>
      <c r="E426" s="261"/>
      <c r="F426" s="262"/>
      <c r="G426" s="263">
        <v>32000</v>
      </c>
      <c r="H426" s="264"/>
      <c r="I426" s="26">
        <f>+'Mensual VEF 2019'!I1041+'Mensual VEF 2019'!I1196+'Mensual VEF 2019'!I1351</f>
        <v>0</v>
      </c>
      <c r="J426" s="26">
        <f>+'Mensual VEF 2019'!J1041+'Mensual VEF 2019'!J1196+'Mensual VEF 2019'!J1351</f>
        <v>0</v>
      </c>
      <c r="K426" s="26">
        <f>+'Mensual VEF 2019'!K1041+'Mensual VEF 2019'!K1196+'Mensual VEF 2019'!K1351</f>
        <v>0</v>
      </c>
      <c r="L426" s="26">
        <f>+'Mensual VEF 2019'!L1041+'Mensual VEF 2019'!L1196+'Mensual VEF 2019'!L1351</f>
        <v>0</v>
      </c>
      <c r="M426" s="26">
        <f>+'Mensual VEF 2019'!M1041+'Mensual VEF 2019'!M1196+'Mensual VEF 2019'!M1351</f>
        <v>0</v>
      </c>
      <c r="N426" s="26">
        <f>+'Mensual VEF 2019'!N1041+'Mensual VEF 2019'!N1196+'Mensual VEF 2019'!N1351</f>
        <v>0</v>
      </c>
      <c r="O426" s="26">
        <f>+'Mensual VEF 2019'!O1351</f>
        <v>32000</v>
      </c>
      <c r="P426" s="26">
        <f>+'Mensual VEF 2019'!P1351</f>
        <v>0</v>
      </c>
      <c r="Q426" s="26">
        <f>+'Mensual VEF 2019'!Q1351</f>
        <v>0</v>
      </c>
      <c r="R426" s="26">
        <f>+'Mensual VEF 2019'!R1351</f>
        <v>32000</v>
      </c>
      <c r="S426" s="26">
        <f>+'Mensual VEF 2019'!S1351</f>
        <v>0</v>
      </c>
      <c r="T426" s="65">
        <f>+'Mensual VEF 2019'!T1351</f>
        <v>0</v>
      </c>
      <c r="U426" s="66">
        <f t="shared" si="10"/>
        <v>1</v>
      </c>
    </row>
    <row r="427" spans="1:22" ht="15" customHeight="1">
      <c r="A427" s="23"/>
      <c r="B427" s="260" t="s">
        <v>91</v>
      </c>
      <c r="C427" s="261"/>
      <c r="D427" s="261"/>
      <c r="E427" s="261"/>
      <c r="F427" s="262"/>
      <c r="G427" s="263">
        <v>22500</v>
      </c>
      <c r="H427" s="264"/>
      <c r="I427" s="26">
        <f>+'Mensual VEF 2019'!I1042+'Mensual VEF 2019'!I1197+'Mensual VEF 2019'!I1352</f>
        <v>0</v>
      </c>
      <c r="J427" s="26">
        <f>+'Mensual VEF 2019'!J1042+'Mensual VEF 2019'!J1197+'Mensual VEF 2019'!J1352</f>
        <v>0</v>
      </c>
      <c r="K427" s="26">
        <f>+'Mensual VEF 2019'!K1042+'Mensual VEF 2019'!K1197+'Mensual VEF 2019'!K1352</f>
        <v>0</v>
      </c>
      <c r="L427" s="26">
        <f>+'Mensual VEF 2019'!L1042+'Mensual VEF 2019'!L1197+'Mensual VEF 2019'!L1352</f>
        <v>0</v>
      </c>
      <c r="M427" s="26">
        <f>+'Mensual VEF 2019'!M1042+'Mensual VEF 2019'!M1197+'Mensual VEF 2019'!M1352</f>
        <v>0</v>
      </c>
      <c r="N427" s="26">
        <f>+'Mensual VEF 2019'!N1042+'Mensual VEF 2019'!N1197+'Mensual VEF 2019'!N1352</f>
        <v>0</v>
      </c>
      <c r="O427" s="26">
        <f>+'Mensual VEF 2019'!O1352</f>
        <v>15000</v>
      </c>
      <c r="P427" s="26">
        <f>+'Mensual VEF 2019'!P1352</f>
        <v>0</v>
      </c>
      <c r="Q427" s="26">
        <f>+'Mensual VEF 2019'!Q1352</f>
        <v>0</v>
      </c>
      <c r="R427" s="26">
        <f>+'Mensual VEF 2019'!R1352</f>
        <v>15000</v>
      </c>
      <c r="S427" s="26">
        <f>+'Mensual VEF 2019'!S1352</f>
        <v>0</v>
      </c>
      <c r="T427" s="65">
        <f>+'Mensual VEF 2019'!T1352</f>
        <v>0</v>
      </c>
      <c r="U427" s="66">
        <f t="shared" si="10"/>
        <v>0.66666666666666663</v>
      </c>
    </row>
    <row r="428" spans="1:22" ht="15" customHeight="1">
      <c r="A428" s="23"/>
      <c r="B428" s="260" t="s">
        <v>93</v>
      </c>
      <c r="C428" s="261"/>
      <c r="D428" s="261"/>
      <c r="E428" s="261"/>
      <c r="F428" s="262"/>
      <c r="G428" s="263">
        <v>4400</v>
      </c>
      <c r="H428" s="264"/>
      <c r="I428" s="26">
        <f>+'Mensual VEF 2019'!I1043+'Mensual VEF 2019'!I1198+'Mensual VEF 2019'!I1353</f>
        <v>0</v>
      </c>
      <c r="J428" s="26">
        <f>+'Mensual VEF 2019'!J1043+'Mensual VEF 2019'!J1198+'Mensual VEF 2019'!J1353</f>
        <v>0</v>
      </c>
      <c r="K428" s="26">
        <f>+'Mensual VEF 2019'!K1043+'Mensual VEF 2019'!K1198+'Mensual VEF 2019'!K1353</f>
        <v>0</v>
      </c>
      <c r="L428" s="26">
        <f>+'Mensual VEF 2019'!L1043+'Mensual VEF 2019'!L1198+'Mensual VEF 2019'!L1353</f>
        <v>0</v>
      </c>
      <c r="M428" s="26">
        <f>+'Mensual VEF 2019'!M1043+'Mensual VEF 2019'!M1198+'Mensual VEF 2019'!M1353</f>
        <v>0</v>
      </c>
      <c r="N428" s="26">
        <f>+'Mensual VEF 2019'!N1043+'Mensual VEF 2019'!N1198+'Mensual VEF 2019'!N1353</f>
        <v>0</v>
      </c>
      <c r="O428" s="26">
        <f>+'Mensual VEF 2019'!O1353</f>
        <v>4400</v>
      </c>
      <c r="P428" s="26">
        <f>+'Mensual VEF 2019'!P1353</f>
        <v>0</v>
      </c>
      <c r="Q428" s="26">
        <f>+'Mensual VEF 2019'!Q1353</f>
        <v>0</v>
      </c>
      <c r="R428" s="26">
        <f>+'Mensual VEF 2019'!R1353</f>
        <v>2183.94</v>
      </c>
      <c r="S428" s="26">
        <f>+'Mensual VEF 2019'!S1353</f>
        <v>0</v>
      </c>
      <c r="T428" s="65">
        <f>+'Mensual VEF 2019'!T1353</f>
        <v>0</v>
      </c>
      <c r="U428" s="66">
        <f t="shared" si="10"/>
        <v>0.49635000000000001</v>
      </c>
    </row>
    <row r="429" spans="1:22" ht="15.75" thickBot="1">
      <c r="A429" s="23"/>
      <c r="B429" s="265"/>
      <c r="C429" s="266"/>
      <c r="D429" s="266"/>
      <c r="E429" s="266"/>
      <c r="F429" s="267"/>
      <c r="G429" s="268"/>
      <c r="H429" s="269"/>
      <c r="I429" s="61"/>
      <c r="J429" s="61"/>
      <c r="K429" s="61"/>
      <c r="L429" s="61"/>
      <c r="M429" s="61"/>
      <c r="N429" s="61"/>
      <c r="O429" s="61"/>
      <c r="P429" s="61"/>
      <c r="Q429" s="61"/>
      <c r="R429" s="61"/>
      <c r="S429" s="61"/>
      <c r="T429" s="71"/>
      <c r="U429" s="72"/>
    </row>
    <row r="430" spans="1:22" ht="15.75" thickBot="1">
      <c r="A430" s="23"/>
      <c r="B430" s="270" t="s">
        <v>21</v>
      </c>
      <c r="C430" s="271"/>
      <c r="D430" s="271"/>
      <c r="E430" s="271"/>
      <c r="F430" s="272"/>
      <c r="G430" s="273">
        <f>SUM(G423:H429)</f>
        <v>169900</v>
      </c>
      <c r="H430" s="274"/>
      <c r="I430" s="29">
        <f>SUM(I423:I429)</f>
        <v>12000</v>
      </c>
      <c r="J430" s="29"/>
      <c r="K430" s="29"/>
      <c r="L430" s="29">
        <f>SUM(L423:L429)</f>
        <v>13063.539999999999</v>
      </c>
      <c r="M430" s="29"/>
      <c r="N430" s="29"/>
      <c r="O430" s="29">
        <f>SUM(O423:O429)</f>
        <v>132400</v>
      </c>
      <c r="P430" s="29"/>
      <c r="Q430" s="29"/>
      <c r="R430" s="29">
        <f>SUM(R423:R429)</f>
        <v>130176.43</v>
      </c>
      <c r="S430" s="30"/>
      <c r="T430" s="68"/>
      <c r="U430" s="66">
        <f t="shared" ref="U430" si="11">R430/G430</f>
        <v>0.76619440847557385</v>
      </c>
    </row>
    <row r="431" spans="1:22" ht="15.75" thickBot="1">
      <c r="C431" s="32"/>
      <c r="I431" s="98">
        <f>SUM(I430,I420)</f>
        <v>217400</v>
      </c>
      <c r="L431" s="98">
        <f>SUM(L430,L420)</f>
        <v>166527.19</v>
      </c>
      <c r="M431" s="100"/>
      <c r="N431" s="33"/>
      <c r="O431" s="99">
        <f>SUM(O430,O420)</f>
        <v>767750</v>
      </c>
      <c r="R431" s="98">
        <f>SUM(R430,R420)</f>
        <v>730107.81999999983</v>
      </c>
      <c r="U431" s="33"/>
    </row>
    <row r="432" spans="1:22" ht="15.75" thickBot="1">
      <c r="B432" s="275" t="s">
        <v>31</v>
      </c>
      <c r="C432" s="276"/>
      <c r="D432" s="276"/>
      <c r="E432" s="276"/>
      <c r="F432" s="276"/>
      <c r="G432" s="276"/>
      <c r="H432" s="276"/>
      <c r="I432" s="276"/>
      <c r="J432" s="276"/>
      <c r="K432" s="276"/>
      <c r="L432" s="276"/>
      <c r="M432" s="276"/>
      <c r="N432" s="276"/>
      <c r="O432" s="276"/>
      <c r="P432" s="276"/>
      <c r="Q432" s="276"/>
      <c r="R432" s="276"/>
      <c r="S432" s="276"/>
      <c r="T432" s="276"/>
      <c r="U432" s="276"/>
      <c r="V432" s="34"/>
    </row>
    <row r="433" spans="1:21" ht="15" customHeight="1" thickBot="1">
      <c r="B433" s="277"/>
      <c r="C433" s="278"/>
      <c r="D433" s="280" t="s">
        <v>15</v>
      </c>
      <c r="E433" s="281"/>
      <c r="F433" s="281"/>
      <c r="G433" s="281"/>
      <c r="H433" s="281"/>
      <c r="I433" s="282"/>
      <c r="J433" s="280" t="s">
        <v>137</v>
      </c>
      <c r="K433" s="281"/>
      <c r="L433" s="281"/>
      <c r="M433" s="281"/>
      <c r="N433" s="281"/>
      <c r="O433" s="282"/>
      <c r="P433" s="280" t="s">
        <v>134</v>
      </c>
      <c r="Q433" s="281"/>
      <c r="R433" s="281"/>
      <c r="S433" s="281"/>
      <c r="T433" s="281"/>
      <c r="U433" s="282"/>
    </row>
    <row r="434" spans="1:21" ht="15.75" customHeight="1" thickBot="1">
      <c r="B434" s="229"/>
      <c r="C434" s="279"/>
      <c r="D434" s="283" t="s">
        <v>26</v>
      </c>
      <c r="E434" s="284"/>
      <c r="F434" s="285" t="s">
        <v>27</v>
      </c>
      <c r="G434" s="286"/>
      <c r="H434" s="281" t="s">
        <v>28</v>
      </c>
      <c r="I434" s="282"/>
      <c r="J434" s="285" t="s">
        <v>26</v>
      </c>
      <c r="K434" s="286"/>
      <c r="L434" s="285" t="s">
        <v>27</v>
      </c>
      <c r="M434" s="286"/>
      <c r="N434" s="281" t="s">
        <v>28</v>
      </c>
      <c r="O434" s="282"/>
      <c r="P434" s="285" t="s">
        <v>26</v>
      </c>
      <c r="Q434" s="286"/>
      <c r="R434" s="285" t="s">
        <v>27</v>
      </c>
      <c r="S434" s="286"/>
      <c r="T434" s="281" t="s">
        <v>28</v>
      </c>
      <c r="U434" s="282"/>
    </row>
    <row r="435" spans="1:21" ht="30" customHeight="1">
      <c r="A435" s="23"/>
      <c r="B435" s="243" t="s">
        <v>33</v>
      </c>
      <c r="C435" s="244"/>
      <c r="D435" s="245">
        <v>830100</v>
      </c>
      <c r="E435" s="246"/>
      <c r="F435" s="245">
        <v>0</v>
      </c>
      <c r="G435" s="246"/>
      <c r="H435" s="245">
        <v>0</v>
      </c>
      <c r="I435" s="246"/>
      <c r="J435" s="247">
        <v>153463.65</v>
      </c>
      <c r="K435" s="248"/>
      <c r="L435" s="249">
        <v>0</v>
      </c>
      <c r="M435" s="246"/>
      <c r="N435" s="249">
        <v>0</v>
      </c>
      <c r="O435" s="250"/>
      <c r="P435" s="247">
        <f>58293.86+79366.88+58069.91+79310.89+47670.18+123756.02+30075.78+87891.93+35495.94</f>
        <v>599931.3899999999</v>
      </c>
      <c r="Q435" s="248"/>
      <c r="R435" s="249">
        <v>0</v>
      </c>
      <c r="S435" s="246"/>
      <c r="T435" s="249">
        <v>0</v>
      </c>
      <c r="U435" s="251"/>
    </row>
    <row r="436" spans="1:21" ht="30" customHeight="1" thickBot="1">
      <c r="A436" s="4"/>
      <c r="B436" s="252" t="s">
        <v>34</v>
      </c>
      <c r="C436" s="253"/>
      <c r="D436" s="254">
        <v>169900</v>
      </c>
      <c r="E436" s="255"/>
      <c r="F436" s="254">
        <v>0</v>
      </c>
      <c r="G436" s="255"/>
      <c r="H436" s="254">
        <v>0</v>
      </c>
      <c r="I436" s="255"/>
      <c r="J436" s="254">
        <v>13063.54</v>
      </c>
      <c r="K436" s="255"/>
      <c r="L436" s="256">
        <v>0</v>
      </c>
      <c r="M436" s="255"/>
      <c r="N436" s="256">
        <v>0</v>
      </c>
      <c r="O436" s="257"/>
      <c r="P436" s="258">
        <f>0+1707.91+39695.66+12623.56+18345.68+44740.08+0+13063.54+0</f>
        <v>130176.43</v>
      </c>
      <c r="Q436" s="259"/>
      <c r="R436" s="256">
        <v>0</v>
      </c>
      <c r="S436" s="255"/>
      <c r="T436" s="256">
        <v>0</v>
      </c>
      <c r="U436" s="257"/>
    </row>
    <row r="437" spans="1:21" ht="15.75" thickBot="1">
      <c r="A437" s="23"/>
      <c r="B437" s="36" t="s">
        <v>21</v>
      </c>
      <c r="C437" s="37"/>
      <c r="D437" s="220">
        <f>SUM(D435:E436)</f>
        <v>1000000</v>
      </c>
      <c r="E437" s="221"/>
      <c r="F437" s="220">
        <f>SUM(F435:G436)</f>
        <v>0</v>
      </c>
      <c r="G437" s="221"/>
      <c r="H437" s="220">
        <f>SUM(H435:I436)</f>
        <v>0</v>
      </c>
      <c r="I437" s="221"/>
      <c r="J437" s="222">
        <f>SUM(J435:K436)</f>
        <v>166527.19</v>
      </c>
      <c r="K437" s="223"/>
      <c r="L437" s="224">
        <f>SUM(L435:M436)</f>
        <v>0</v>
      </c>
      <c r="M437" s="223"/>
      <c r="N437" s="221">
        <f>SUM(N435:O436)</f>
        <v>0</v>
      </c>
      <c r="O437" s="221"/>
      <c r="P437" s="222">
        <f>SUM(P435:Q436)</f>
        <v>730107.81999999983</v>
      </c>
      <c r="Q437" s="225"/>
      <c r="R437" s="224">
        <f>SUM(R435:S436)</f>
        <v>0</v>
      </c>
      <c r="S437" s="223"/>
      <c r="T437" s="224">
        <f>SUM(T435:U436)</f>
        <v>0</v>
      </c>
      <c r="U437" s="226"/>
    </row>
    <row r="438" spans="1:21">
      <c r="A438" s="23"/>
      <c r="B438" s="120"/>
      <c r="C438" s="120"/>
      <c r="D438" s="120"/>
      <c r="E438" s="120"/>
      <c r="F438" s="124"/>
      <c r="G438" s="124"/>
      <c r="H438" s="125"/>
      <c r="I438" s="125"/>
      <c r="J438" s="124"/>
      <c r="K438" s="124"/>
      <c r="L438" s="124"/>
      <c r="M438" s="125"/>
      <c r="N438" s="124"/>
      <c r="O438" s="125"/>
      <c r="P438" s="125"/>
      <c r="Q438" s="124"/>
      <c r="R438" s="23"/>
      <c r="S438" s="23"/>
      <c r="T438" s="23"/>
      <c r="U438" s="23"/>
    </row>
    <row r="439" spans="1:21" ht="15.75" thickBot="1">
      <c r="A439" s="23"/>
      <c r="B439" s="120"/>
      <c r="C439" s="120"/>
      <c r="D439" s="120"/>
      <c r="E439" s="120"/>
      <c r="F439" s="124"/>
      <c r="G439" s="124"/>
      <c r="H439" s="124"/>
      <c r="I439" s="124"/>
      <c r="J439" s="124"/>
      <c r="K439" s="124"/>
      <c r="L439" s="124"/>
      <c r="M439" s="124"/>
      <c r="N439" s="101"/>
      <c r="O439" s="124"/>
      <c r="P439" s="124"/>
      <c r="Q439" s="124"/>
      <c r="R439" s="23"/>
      <c r="S439" s="23"/>
      <c r="T439" s="23"/>
      <c r="U439" s="23"/>
    </row>
    <row r="440" spans="1:21" ht="15.75" thickBot="1">
      <c r="B440" s="227" t="s">
        <v>35</v>
      </c>
      <c r="C440" s="228"/>
      <c r="D440" s="228"/>
      <c r="E440" s="229"/>
      <c r="F440" s="215"/>
      <c r="G440" s="215"/>
      <c r="H440" s="215"/>
      <c r="I440" s="215"/>
      <c r="J440" s="215"/>
      <c r="K440" s="215"/>
      <c r="L440" s="215"/>
      <c r="M440" s="215"/>
      <c r="N440" s="215"/>
      <c r="O440" s="215"/>
      <c r="P440" s="215"/>
      <c r="Q440" s="215"/>
      <c r="R440" s="215"/>
      <c r="S440" s="215"/>
      <c r="T440" s="215"/>
      <c r="U440" s="215"/>
    </row>
    <row r="441" spans="1:21">
      <c r="B441" s="230"/>
      <c r="C441" s="231"/>
      <c r="D441" s="231"/>
      <c r="E441" s="231"/>
      <c r="F441" s="231"/>
      <c r="G441" s="231"/>
      <c r="H441" s="231"/>
      <c r="I441" s="231"/>
      <c r="J441" s="231"/>
      <c r="K441" s="231"/>
      <c r="L441" s="231"/>
      <c r="M441" s="231"/>
      <c r="N441" s="231"/>
      <c r="O441" s="231"/>
      <c r="P441" s="231"/>
      <c r="Q441" s="231"/>
      <c r="R441" s="231"/>
      <c r="S441" s="231"/>
      <c r="T441" s="231"/>
      <c r="U441" s="232"/>
    </row>
    <row r="442" spans="1:21">
      <c r="B442" s="233"/>
      <c r="C442" s="234"/>
      <c r="D442" s="234"/>
      <c r="E442" s="234"/>
      <c r="F442" s="234"/>
      <c r="G442" s="234"/>
      <c r="H442" s="234"/>
      <c r="I442" s="234"/>
      <c r="J442" s="234"/>
      <c r="K442" s="234"/>
      <c r="L442" s="234"/>
      <c r="M442" s="234"/>
      <c r="N442" s="234"/>
      <c r="O442" s="234"/>
      <c r="P442" s="234"/>
      <c r="Q442" s="234"/>
      <c r="R442" s="234"/>
      <c r="S442" s="234"/>
      <c r="T442" s="234"/>
      <c r="U442" s="235"/>
    </row>
    <row r="443" spans="1:21">
      <c r="B443" s="233"/>
      <c r="C443" s="234"/>
      <c r="D443" s="234"/>
      <c r="E443" s="234"/>
      <c r="F443" s="234"/>
      <c r="G443" s="234"/>
      <c r="H443" s="234"/>
      <c r="I443" s="234"/>
      <c r="J443" s="234"/>
      <c r="K443" s="234"/>
      <c r="L443" s="234"/>
      <c r="M443" s="234"/>
      <c r="N443" s="234"/>
      <c r="O443" s="234"/>
      <c r="P443" s="234"/>
      <c r="Q443" s="234"/>
      <c r="R443" s="234"/>
      <c r="S443" s="234"/>
      <c r="T443" s="234"/>
      <c r="U443" s="235"/>
    </row>
    <row r="444" spans="1:21">
      <c r="B444" s="233"/>
      <c r="C444" s="234"/>
      <c r="D444" s="234"/>
      <c r="E444" s="234"/>
      <c r="F444" s="234"/>
      <c r="G444" s="234"/>
      <c r="H444" s="234"/>
      <c r="I444" s="234"/>
      <c r="J444" s="234"/>
      <c r="K444" s="234"/>
      <c r="L444" s="234"/>
      <c r="M444" s="234"/>
      <c r="N444" s="234"/>
      <c r="O444" s="234"/>
      <c r="P444" s="234"/>
      <c r="Q444" s="234"/>
      <c r="R444" s="234"/>
      <c r="S444" s="234"/>
      <c r="T444" s="234"/>
      <c r="U444" s="235"/>
    </row>
    <row r="445" spans="1:21">
      <c r="B445" s="233"/>
      <c r="C445" s="234"/>
      <c r="D445" s="234"/>
      <c r="E445" s="234"/>
      <c r="F445" s="234"/>
      <c r="G445" s="234"/>
      <c r="H445" s="234"/>
      <c r="I445" s="234"/>
      <c r="J445" s="234"/>
      <c r="K445" s="234"/>
      <c r="L445" s="234"/>
      <c r="M445" s="234"/>
      <c r="N445" s="234"/>
      <c r="O445" s="234"/>
      <c r="P445" s="234"/>
      <c r="Q445" s="234"/>
      <c r="R445" s="234"/>
      <c r="S445" s="234"/>
      <c r="T445" s="234"/>
      <c r="U445" s="235"/>
    </row>
    <row r="446" spans="1:21">
      <c r="B446" s="233"/>
      <c r="C446" s="234"/>
      <c r="D446" s="234"/>
      <c r="E446" s="234"/>
      <c r="F446" s="234"/>
      <c r="G446" s="234"/>
      <c r="H446" s="234"/>
      <c r="I446" s="234"/>
      <c r="J446" s="234"/>
      <c r="K446" s="234"/>
      <c r="L446" s="234"/>
      <c r="M446" s="234"/>
      <c r="N446" s="234"/>
      <c r="O446" s="234"/>
      <c r="P446" s="234"/>
      <c r="Q446" s="234"/>
      <c r="R446" s="234"/>
      <c r="S446" s="234"/>
      <c r="T446" s="234"/>
      <c r="U446" s="235"/>
    </row>
    <row r="447" spans="1:21" ht="15.75" thickBot="1">
      <c r="B447" s="236"/>
      <c r="C447" s="237"/>
      <c r="D447" s="237"/>
      <c r="E447" s="237"/>
      <c r="F447" s="237"/>
      <c r="G447" s="237"/>
      <c r="H447" s="237"/>
      <c r="I447" s="237"/>
      <c r="J447" s="237"/>
      <c r="K447" s="237"/>
      <c r="L447" s="237"/>
      <c r="M447" s="237"/>
      <c r="N447" s="237"/>
      <c r="O447" s="237"/>
      <c r="P447" s="237"/>
      <c r="Q447" s="237"/>
      <c r="R447" s="237"/>
      <c r="S447" s="237"/>
      <c r="T447" s="237"/>
      <c r="U447" s="238"/>
    </row>
    <row r="448" spans="1:21">
      <c r="B448" s="23"/>
    </row>
    <row r="449" spans="2:21">
      <c r="H449" s="40"/>
      <c r="I449" s="40"/>
      <c r="O449" s="40"/>
      <c r="Q449" s="40"/>
    </row>
    <row r="450" spans="2:21">
      <c r="B450" s="239" t="s">
        <v>38</v>
      </c>
      <c r="C450" s="239"/>
      <c r="D450" s="239"/>
      <c r="E450" s="239"/>
      <c r="F450" s="239"/>
      <c r="G450" s="239"/>
      <c r="I450" s="41"/>
      <c r="J450" s="213" t="s">
        <v>36</v>
      </c>
      <c r="K450" s="213"/>
      <c r="L450" s="213"/>
      <c r="M450" s="213"/>
      <c r="N450" s="213"/>
      <c r="O450" s="213"/>
      <c r="R450" s="213" t="s">
        <v>37</v>
      </c>
      <c r="S450" s="213"/>
      <c r="T450" s="213"/>
      <c r="U450" s="213"/>
    </row>
    <row r="451" spans="2:21">
      <c r="B451" s="239"/>
      <c r="C451" s="239"/>
      <c r="D451" s="239"/>
      <c r="E451" s="239"/>
      <c r="F451" s="239"/>
      <c r="G451" s="239"/>
      <c r="H451" s="42"/>
      <c r="I451" s="42"/>
      <c r="J451" s="240"/>
      <c r="K451" s="240"/>
      <c r="L451" s="240"/>
      <c r="M451" s="240"/>
      <c r="N451" s="240"/>
      <c r="O451" s="240"/>
      <c r="P451" s="42"/>
      <c r="Q451" s="42"/>
      <c r="R451" s="209" t="s">
        <v>0</v>
      </c>
      <c r="S451" s="209"/>
      <c r="T451" s="209"/>
      <c r="U451" s="209"/>
    </row>
    <row r="452" spans="2:21">
      <c r="B452" s="239"/>
      <c r="C452" s="239"/>
      <c r="D452" s="239"/>
      <c r="E452" s="239"/>
      <c r="F452" s="239"/>
      <c r="G452" s="239"/>
      <c r="H452" s="151"/>
      <c r="I452" s="151"/>
      <c r="J452" s="240"/>
      <c r="K452" s="240"/>
      <c r="L452" s="240"/>
      <c r="M452" s="240"/>
      <c r="N452" s="240"/>
      <c r="O452" s="240"/>
      <c r="P452" s="151"/>
      <c r="Q452" s="151"/>
      <c r="R452" s="209"/>
      <c r="S452" s="209"/>
      <c r="T452" s="209"/>
      <c r="U452" s="209"/>
    </row>
    <row r="453" spans="2:21">
      <c r="B453" s="239"/>
      <c r="C453" s="239"/>
      <c r="D453" s="239"/>
      <c r="E453" s="239"/>
      <c r="F453" s="239"/>
      <c r="G453" s="239"/>
      <c r="H453" s="151"/>
      <c r="I453" s="151"/>
      <c r="J453" s="240"/>
      <c r="K453" s="240"/>
      <c r="L453" s="240"/>
      <c r="M453" s="240"/>
      <c r="N453" s="240"/>
      <c r="O453" s="240"/>
      <c r="P453" s="151"/>
      <c r="Q453" s="151"/>
      <c r="R453" s="209"/>
      <c r="S453" s="209"/>
      <c r="T453" s="209"/>
      <c r="U453" s="209"/>
    </row>
    <row r="454" spans="2:21">
      <c r="B454" s="239"/>
      <c r="C454" s="239"/>
      <c r="D454" s="239"/>
      <c r="E454" s="239"/>
      <c r="F454" s="239"/>
      <c r="G454" s="239"/>
      <c r="H454" s="151"/>
      <c r="I454" s="151"/>
      <c r="J454" s="240"/>
      <c r="K454" s="240"/>
      <c r="L454" s="240"/>
      <c r="M454" s="240"/>
      <c r="N454" s="240"/>
      <c r="O454" s="240"/>
      <c r="P454" s="151"/>
      <c r="Q454" s="151"/>
      <c r="R454" s="209"/>
      <c r="S454" s="209"/>
      <c r="T454" s="209"/>
      <c r="U454" s="209"/>
    </row>
    <row r="455" spans="2:21" ht="15.75" thickBot="1">
      <c r="B455" s="242"/>
      <c r="C455" s="242"/>
      <c r="D455" s="242"/>
      <c r="E455" s="242"/>
      <c r="F455" s="242"/>
      <c r="G455" s="242"/>
      <c r="J455" s="241"/>
      <c r="K455" s="241"/>
      <c r="L455" s="241"/>
      <c r="M455" s="241"/>
      <c r="N455" s="241"/>
      <c r="O455" s="241"/>
      <c r="R455" s="215"/>
      <c r="S455" s="215"/>
      <c r="T455" s="215"/>
      <c r="U455" s="215"/>
    </row>
    <row r="456" spans="2:21">
      <c r="B456" s="209" t="s">
        <v>105</v>
      </c>
      <c r="C456" s="209"/>
      <c r="D456" s="209"/>
      <c r="E456" s="209"/>
      <c r="F456" s="209"/>
      <c r="G456" s="209"/>
      <c r="J456" s="210" t="s">
        <v>106</v>
      </c>
      <c r="K456" s="210"/>
      <c r="L456" s="210"/>
      <c r="M456" s="210"/>
      <c r="N456" s="210"/>
      <c r="O456" s="210"/>
      <c r="R456" s="211" t="s">
        <v>143</v>
      </c>
      <c r="S456" s="211"/>
      <c r="T456" s="211"/>
      <c r="U456" s="211"/>
    </row>
    <row r="457" spans="2:21">
      <c r="B457" s="210" t="s">
        <v>107</v>
      </c>
      <c r="C457" s="210"/>
      <c r="D457" s="210"/>
      <c r="E457" s="210"/>
      <c r="F457" s="210"/>
      <c r="G457" s="210"/>
      <c r="J457" s="212" t="s">
        <v>108</v>
      </c>
      <c r="K457" s="212"/>
      <c r="L457" s="212"/>
      <c r="M457" s="212"/>
      <c r="N457" s="212"/>
      <c r="O457" s="212"/>
      <c r="P457" s="109"/>
      <c r="Q457" s="109"/>
      <c r="R457" s="212" t="s">
        <v>109</v>
      </c>
      <c r="S457" s="212"/>
      <c r="T457" s="212"/>
      <c r="U457" s="212"/>
    </row>
    <row r="459" spans="2:21">
      <c r="J459" s="213" t="s">
        <v>50</v>
      </c>
      <c r="K459" s="213"/>
      <c r="L459" s="213"/>
      <c r="M459" s="213"/>
      <c r="N459" s="213"/>
      <c r="O459" s="213"/>
    </row>
    <row r="460" spans="2:21">
      <c r="B460" s="214" t="s">
        <v>153</v>
      </c>
      <c r="C460" s="214"/>
      <c r="D460" s="214"/>
      <c r="E460" s="214"/>
      <c r="F460" s="214"/>
      <c r="G460" s="214"/>
      <c r="J460" s="214" t="s">
        <v>48</v>
      </c>
      <c r="K460" s="214"/>
      <c r="L460" s="214"/>
      <c r="M460" s="214"/>
      <c r="N460" s="214"/>
      <c r="O460" s="214"/>
      <c r="R460" s="214" t="s">
        <v>51</v>
      </c>
      <c r="S460" s="214"/>
      <c r="T460" s="214"/>
      <c r="U460" s="214"/>
    </row>
    <row r="461" spans="2:21">
      <c r="B461" s="210"/>
      <c r="C461" s="210"/>
      <c r="D461" s="210"/>
      <c r="E461" s="210"/>
      <c r="F461" s="210"/>
      <c r="G461" s="210"/>
      <c r="J461" s="214"/>
      <c r="K461" s="214"/>
      <c r="L461" s="214"/>
      <c r="M461" s="214"/>
      <c r="N461" s="214"/>
      <c r="O461" s="214"/>
      <c r="R461" s="210"/>
      <c r="S461" s="210"/>
      <c r="T461" s="210"/>
      <c r="U461" s="210"/>
    </row>
    <row r="462" spans="2:21">
      <c r="B462" s="210"/>
      <c r="C462" s="210"/>
      <c r="D462" s="210"/>
      <c r="E462" s="210"/>
      <c r="F462" s="210"/>
      <c r="G462" s="210"/>
      <c r="J462" s="214"/>
      <c r="K462" s="214"/>
      <c r="L462" s="214"/>
      <c r="M462" s="214"/>
      <c r="N462" s="214"/>
      <c r="O462" s="214"/>
      <c r="R462" s="210"/>
      <c r="S462" s="210"/>
      <c r="T462" s="210"/>
      <c r="U462" s="210"/>
    </row>
    <row r="463" spans="2:21">
      <c r="B463" s="210"/>
      <c r="C463" s="210"/>
      <c r="D463" s="210"/>
      <c r="E463" s="210"/>
      <c r="F463" s="210"/>
      <c r="G463" s="210"/>
      <c r="J463" s="214"/>
      <c r="K463" s="214"/>
      <c r="L463" s="214"/>
      <c r="M463" s="214"/>
      <c r="N463" s="214"/>
      <c r="O463" s="214"/>
      <c r="R463" s="210"/>
      <c r="S463" s="210"/>
      <c r="T463" s="210"/>
      <c r="U463" s="210"/>
    </row>
    <row r="464" spans="2:21" ht="15.75" thickBot="1">
      <c r="B464" s="215"/>
      <c r="C464" s="215"/>
      <c r="D464" s="215"/>
      <c r="E464" s="215"/>
      <c r="F464" s="215"/>
      <c r="G464" s="215"/>
      <c r="H464" s="51"/>
      <c r="I464" s="51"/>
      <c r="J464" s="216"/>
      <c r="K464" s="216"/>
      <c r="L464" s="216"/>
      <c r="M464" s="216"/>
      <c r="N464" s="216"/>
      <c r="O464" s="216"/>
      <c r="P464" s="51"/>
      <c r="Q464" s="51"/>
      <c r="R464" s="215"/>
      <c r="S464" s="215"/>
      <c r="T464" s="215"/>
      <c r="U464" s="215"/>
    </row>
    <row r="465" spans="1:21">
      <c r="B465" s="217" t="s">
        <v>110</v>
      </c>
      <c r="C465" s="217"/>
      <c r="D465" s="217"/>
      <c r="E465" s="217"/>
      <c r="F465" s="217"/>
      <c r="G465" s="217"/>
      <c r="H465" s="110"/>
      <c r="I465" s="110"/>
      <c r="J465" s="217" t="s">
        <v>111</v>
      </c>
      <c r="K465" s="217"/>
      <c r="L465" s="217"/>
      <c r="M465" s="217"/>
      <c r="N465" s="217"/>
      <c r="O465" s="217"/>
      <c r="P465" s="51"/>
      <c r="Q465" s="51"/>
      <c r="R465" s="217" t="s">
        <v>112</v>
      </c>
      <c r="S465" s="217"/>
      <c r="T465" s="217"/>
      <c r="U465" s="217"/>
    </row>
    <row r="466" spans="1:21" ht="32.25" customHeight="1">
      <c r="B466" s="219" t="s">
        <v>152</v>
      </c>
      <c r="C466" s="218"/>
      <c r="D466" s="218"/>
      <c r="E466" s="218"/>
      <c r="F466" s="218"/>
      <c r="G466" s="218"/>
      <c r="J466" s="218" t="s">
        <v>113</v>
      </c>
      <c r="K466" s="218"/>
      <c r="L466" s="218"/>
      <c r="M466" s="218"/>
      <c r="N466" s="218"/>
      <c r="O466" s="218"/>
      <c r="R466" s="218" t="s">
        <v>114</v>
      </c>
      <c r="S466" s="218"/>
      <c r="T466" s="218"/>
      <c r="U466" s="218"/>
    </row>
    <row r="467" spans="1:21">
      <c r="B467" s="218"/>
      <c r="C467" s="218"/>
      <c r="D467" s="218"/>
      <c r="E467" s="218"/>
      <c r="F467" s="218"/>
      <c r="G467" s="218"/>
    </row>
    <row r="469" spans="1:21" ht="23.25">
      <c r="B469" s="462" t="s">
        <v>147</v>
      </c>
      <c r="C469" s="462"/>
      <c r="D469" s="462"/>
      <c r="E469" s="462"/>
      <c r="F469" s="462"/>
      <c r="G469" s="462"/>
      <c r="H469" s="462"/>
      <c r="I469" s="462"/>
      <c r="J469" s="462"/>
      <c r="K469" s="462"/>
      <c r="L469" s="462"/>
      <c r="M469" s="462"/>
      <c r="N469" s="462"/>
      <c r="O469" s="462"/>
      <c r="P469" s="462"/>
      <c r="Q469" s="462"/>
      <c r="R469" s="462"/>
      <c r="S469" s="462"/>
      <c r="T469" s="462"/>
      <c r="U469" s="462"/>
    </row>
    <row r="471" spans="1:21" ht="15" customHeight="1"/>
    <row r="472" spans="1:21" ht="15" customHeight="1"/>
    <row r="473" spans="1:21" ht="15" customHeight="1">
      <c r="F473" s="1"/>
      <c r="G473" s="1"/>
      <c r="H473" s="1"/>
      <c r="I473" s="1"/>
      <c r="J473" s="1"/>
      <c r="K473" s="1"/>
      <c r="L473" s="1"/>
      <c r="M473" s="1"/>
      <c r="N473" s="1"/>
      <c r="O473" s="1"/>
    </row>
    <row r="474" spans="1:21" ht="15" customHeight="1">
      <c r="B474" s="422" t="s">
        <v>133</v>
      </c>
      <c r="C474" s="422"/>
      <c r="D474" s="422"/>
      <c r="E474" s="422"/>
      <c r="F474" s="422"/>
      <c r="G474" s="422"/>
      <c r="H474" s="422"/>
      <c r="I474" s="422"/>
      <c r="J474" s="422"/>
      <c r="K474" s="422"/>
      <c r="L474" s="422"/>
      <c r="M474" s="422"/>
      <c r="N474" s="422"/>
      <c r="O474" s="422"/>
      <c r="P474" s="422"/>
      <c r="Q474" s="422"/>
      <c r="R474" s="422"/>
      <c r="S474" s="422"/>
      <c r="T474" s="422"/>
      <c r="U474" s="422"/>
    </row>
    <row r="475" spans="1:21" ht="15" customHeight="1">
      <c r="F475" t="s">
        <v>0</v>
      </c>
    </row>
    <row r="476" spans="1:21" ht="15" customHeight="1">
      <c r="B476" s="2"/>
      <c r="C476" s="2"/>
      <c r="D476" s="2"/>
      <c r="E476" s="2"/>
      <c r="F476" s="2"/>
      <c r="G476" s="2"/>
      <c r="H476" s="2"/>
      <c r="I476" s="2"/>
      <c r="J476" s="2"/>
      <c r="K476" s="2"/>
      <c r="L476" s="2"/>
      <c r="M476" s="2"/>
      <c r="N476" s="2"/>
      <c r="O476" s="2"/>
      <c r="P476" s="2"/>
      <c r="Q476" s="2"/>
      <c r="R476" s="2"/>
      <c r="S476" s="2"/>
      <c r="T476" s="2"/>
      <c r="U476" s="2"/>
    </row>
    <row r="477" spans="1:21" ht="15" customHeight="1" thickBot="1">
      <c r="B477" s="3"/>
      <c r="C477" s="3"/>
      <c r="D477" s="3"/>
      <c r="E477" s="3"/>
      <c r="F477" s="3"/>
      <c r="G477" s="23"/>
      <c r="H477" s="23"/>
      <c r="I477" s="23"/>
      <c r="J477" s="23"/>
      <c r="K477" s="23"/>
      <c r="L477" s="23"/>
      <c r="M477" s="23"/>
      <c r="N477" s="23"/>
      <c r="O477" s="23"/>
      <c r="P477" s="23"/>
      <c r="Q477" s="23"/>
      <c r="R477" s="23"/>
      <c r="S477" s="23"/>
      <c r="T477" s="23"/>
      <c r="U477" s="23"/>
    </row>
    <row r="478" spans="1:21" ht="15" customHeight="1">
      <c r="B478" s="383" t="s">
        <v>1</v>
      </c>
      <c r="C478" s="384"/>
      <c r="D478" s="384"/>
      <c r="E478" s="384"/>
      <c r="F478" s="384"/>
      <c r="G478" s="463" t="s">
        <v>154</v>
      </c>
      <c r="H478" s="464"/>
      <c r="I478" s="464"/>
      <c r="J478" s="464"/>
      <c r="K478" s="464"/>
      <c r="L478" s="464"/>
      <c r="M478" s="464"/>
      <c r="N478" s="464"/>
      <c r="O478" s="464"/>
      <c r="P478" s="464"/>
      <c r="Q478" s="464"/>
      <c r="R478" s="464"/>
      <c r="S478" s="464"/>
      <c r="T478" s="464"/>
      <c r="U478" s="465"/>
    </row>
    <row r="479" spans="1:21" ht="15" customHeight="1">
      <c r="A479" s="4"/>
      <c r="B479" s="426" t="s">
        <v>2</v>
      </c>
      <c r="C479" s="427"/>
      <c r="D479" s="427"/>
      <c r="E479" s="427"/>
      <c r="F479" s="427"/>
      <c r="G479" s="466" t="s">
        <v>151</v>
      </c>
      <c r="H479" s="467"/>
      <c r="I479" s="467"/>
      <c r="J479" s="467"/>
      <c r="K479" s="467"/>
      <c r="L479" s="467"/>
      <c r="M479" s="467"/>
      <c r="N479" s="467"/>
      <c r="O479" s="467"/>
      <c r="P479" s="467"/>
      <c r="Q479" s="467"/>
      <c r="R479" s="467"/>
      <c r="S479" s="467"/>
      <c r="T479" s="467"/>
      <c r="U479" s="468"/>
    </row>
    <row r="480" spans="1:21">
      <c r="A480" s="4"/>
      <c r="B480" s="383" t="s">
        <v>3</v>
      </c>
      <c r="C480" s="384"/>
      <c r="D480" s="384"/>
      <c r="E480" s="384"/>
      <c r="F480" s="384"/>
      <c r="G480" s="469" t="s">
        <v>54</v>
      </c>
      <c r="H480" s="470"/>
      <c r="I480" s="470"/>
      <c r="J480" s="470"/>
      <c r="K480" s="470"/>
      <c r="L480" s="470"/>
      <c r="M480" s="470"/>
      <c r="N480" s="470"/>
      <c r="O480" s="470"/>
      <c r="P480" s="470"/>
      <c r="Q480" s="470"/>
      <c r="R480" s="470"/>
      <c r="S480" s="470"/>
      <c r="T480" s="470"/>
      <c r="U480" s="471"/>
    </row>
    <row r="481" spans="1:21" ht="15" customHeight="1">
      <c r="A481" s="4"/>
      <c r="B481" s="383" t="s">
        <v>4</v>
      </c>
      <c r="C481" s="384"/>
      <c r="D481" s="384"/>
      <c r="E481" s="384"/>
      <c r="F481" s="384"/>
      <c r="G481" s="469" t="s">
        <v>55</v>
      </c>
      <c r="H481" s="470"/>
      <c r="I481" s="470"/>
      <c r="J481" s="470"/>
      <c r="K481" s="470"/>
      <c r="L481" s="470"/>
      <c r="M481" s="470"/>
      <c r="N481" s="470"/>
      <c r="O481" s="470"/>
      <c r="P481" s="470"/>
      <c r="Q481" s="470"/>
      <c r="R481" s="470"/>
      <c r="S481" s="470"/>
      <c r="T481" s="470"/>
      <c r="U481" s="471"/>
    </row>
    <row r="482" spans="1:21" ht="15" customHeight="1">
      <c r="A482" s="4"/>
      <c r="B482" s="383" t="s">
        <v>5</v>
      </c>
      <c r="C482" s="384"/>
      <c r="D482" s="384"/>
      <c r="E482" s="384"/>
      <c r="F482" s="384"/>
      <c r="G482" s="472" t="s">
        <v>6</v>
      </c>
      <c r="H482" s="473"/>
      <c r="I482" s="474">
        <v>1000000</v>
      </c>
      <c r="J482" s="474"/>
      <c r="K482" s="474"/>
      <c r="L482" s="474"/>
      <c r="M482" s="208" t="s">
        <v>7</v>
      </c>
      <c r="N482" s="474">
        <v>0</v>
      </c>
      <c r="O482" s="474"/>
      <c r="P482" s="474"/>
      <c r="Q482" s="474"/>
      <c r="R482" s="473" t="s">
        <v>8</v>
      </c>
      <c r="S482" s="473"/>
      <c r="T482" s="474">
        <v>0</v>
      </c>
      <c r="U482" s="475"/>
    </row>
    <row r="483" spans="1:21">
      <c r="A483" s="4"/>
      <c r="B483" s="383" t="s">
        <v>9</v>
      </c>
      <c r="C483" s="384"/>
      <c r="D483" s="384"/>
      <c r="E483" s="384"/>
      <c r="F483" s="384"/>
      <c r="G483" s="472" t="s">
        <v>6</v>
      </c>
      <c r="H483" s="473"/>
      <c r="I483" s="474">
        <v>1000000</v>
      </c>
      <c r="J483" s="474"/>
      <c r="K483" s="474"/>
      <c r="L483" s="474"/>
      <c r="M483" s="208" t="s">
        <v>7</v>
      </c>
      <c r="N483" s="474">
        <v>0</v>
      </c>
      <c r="O483" s="474"/>
      <c r="P483" s="474"/>
      <c r="Q483" s="474"/>
      <c r="R483" s="473"/>
      <c r="S483" s="473"/>
      <c r="T483" s="473"/>
      <c r="U483" s="476"/>
    </row>
    <row r="484" spans="1:21">
      <c r="A484" s="4"/>
      <c r="B484" s="383" t="s">
        <v>10</v>
      </c>
      <c r="C484" s="384"/>
      <c r="D484" s="384"/>
      <c r="E484" s="384"/>
      <c r="F484" s="384"/>
      <c r="G484" s="477" t="s">
        <v>150</v>
      </c>
      <c r="H484" s="478"/>
      <c r="I484" s="478"/>
      <c r="J484" s="478"/>
      <c r="K484" s="478"/>
      <c r="L484" s="478"/>
      <c r="M484" s="478"/>
      <c r="N484" s="478"/>
      <c r="O484" s="478"/>
      <c r="P484" s="478"/>
      <c r="Q484" s="478"/>
      <c r="R484" s="478"/>
      <c r="S484" s="478"/>
      <c r="T484" s="478"/>
      <c r="U484" s="479"/>
    </row>
    <row r="485" spans="1:21" ht="15.75" customHeight="1" thickBot="1">
      <c r="A485" s="4"/>
      <c r="B485" s="389" t="s">
        <v>11</v>
      </c>
      <c r="C485" s="390"/>
      <c r="D485" s="390"/>
      <c r="E485" s="390"/>
      <c r="F485" s="390"/>
      <c r="G485" s="480" t="s">
        <v>144</v>
      </c>
      <c r="H485" s="481"/>
      <c r="I485" s="481"/>
      <c r="J485" s="481"/>
      <c r="K485" s="481"/>
      <c r="L485" s="481"/>
      <c r="M485" s="481"/>
      <c r="N485" s="481"/>
      <c r="O485" s="481"/>
      <c r="P485" s="481"/>
      <c r="Q485" s="481"/>
      <c r="R485" s="481"/>
      <c r="S485" s="481"/>
      <c r="T485" s="481"/>
      <c r="U485" s="482"/>
    </row>
    <row r="486" spans="1:21" ht="15.75" thickBot="1">
      <c r="B486" s="395"/>
      <c r="C486" s="395"/>
      <c r="D486" s="395"/>
      <c r="E486" s="395"/>
      <c r="F486" s="395"/>
      <c r="G486" s="215"/>
      <c r="H486" s="215"/>
      <c r="I486" s="215"/>
      <c r="J486" s="215"/>
      <c r="K486" s="215"/>
      <c r="L486" s="215"/>
      <c r="M486" s="215"/>
      <c r="N486" s="215"/>
      <c r="O486" s="215"/>
      <c r="P486" s="215"/>
      <c r="Q486" s="215"/>
      <c r="R486" s="215"/>
      <c r="S486" s="215"/>
      <c r="T486" s="215"/>
      <c r="U486" s="215"/>
    </row>
    <row r="487" spans="1:21" ht="16.5" thickBot="1">
      <c r="A487" s="4"/>
      <c r="B487" s="324" t="s">
        <v>12</v>
      </c>
      <c r="C487" s="325"/>
      <c r="D487" s="326"/>
      <c r="E487" s="325" t="s">
        <v>13</v>
      </c>
      <c r="F487" s="326"/>
      <c r="G487" s="330" t="s">
        <v>14</v>
      </c>
      <c r="H487" s="331"/>
      <c r="I487" s="331"/>
      <c r="J487" s="331"/>
      <c r="K487" s="331"/>
      <c r="L487" s="331"/>
      <c r="M487" s="331"/>
      <c r="N487" s="331"/>
      <c r="O487" s="331"/>
      <c r="P487" s="331"/>
      <c r="Q487" s="331"/>
      <c r="R487" s="331"/>
      <c r="S487" s="331"/>
      <c r="T487" s="331"/>
      <c r="U487" s="332"/>
    </row>
    <row r="488" spans="1:21" ht="15.75" customHeight="1" thickBot="1">
      <c r="A488" s="4"/>
      <c r="B488" s="327"/>
      <c r="C488" s="328"/>
      <c r="D488" s="329"/>
      <c r="E488" s="328"/>
      <c r="F488" s="329"/>
      <c r="G488" s="333" t="s">
        <v>15</v>
      </c>
      <c r="H488" s="334"/>
      <c r="I488" s="280" t="s">
        <v>135</v>
      </c>
      <c r="J488" s="281"/>
      <c r="K488" s="281"/>
      <c r="L488" s="281"/>
      <c r="M488" s="281"/>
      <c r="N488" s="282"/>
      <c r="O488" s="401" t="s">
        <v>134</v>
      </c>
      <c r="P488" s="402"/>
      <c r="Q488" s="402"/>
      <c r="R488" s="402"/>
      <c r="S488" s="402"/>
      <c r="T488" s="402"/>
      <c r="U488" s="403"/>
    </row>
    <row r="489" spans="1:21">
      <c r="A489" s="4"/>
      <c r="B489" s="327"/>
      <c r="C489" s="328"/>
      <c r="D489" s="329"/>
      <c r="E489" s="328"/>
      <c r="F489" s="329"/>
      <c r="G489" s="335"/>
      <c r="H489" s="336"/>
      <c r="I489" s="333" t="s">
        <v>18</v>
      </c>
      <c r="J489" s="404"/>
      <c r="K489" s="404"/>
      <c r="L489" s="333" t="s">
        <v>19</v>
      </c>
      <c r="M489" s="404"/>
      <c r="N489" s="334"/>
      <c r="O489" s="406" t="s">
        <v>18</v>
      </c>
      <c r="P489" s="407"/>
      <c r="Q489" s="407"/>
      <c r="R489" s="333" t="s">
        <v>19</v>
      </c>
      <c r="S489" s="404"/>
      <c r="T489" s="404"/>
      <c r="U489" s="344" t="s">
        <v>20</v>
      </c>
    </row>
    <row r="490" spans="1:21" ht="15.75" thickBot="1">
      <c r="A490" s="4"/>
      <c r="B490" s="396"/>
      <c r="C490" s="397"/>
      <c r="D490" s="398"/>
      <c r="E490" s="397"/>
      <c r="F490" s="398"/>
      <c r="G490" s="399"/>
      <c r="H490" s="400"/>
      <c r="I490" s="399"/>
      <c r="J490" s="405"/>
      <c r="K490" s="405"/>
      <c r="L490" s="399"/>
      <c r="M490" s="405"/>
      <c r="N490" s="400"/>
      <c r="O490" s="399"/>
      <c r="P490" s="405"/>
      <c r="Q490" s="405"/>
      <c r="R490" s="399"/>
      <c r="S490" s="405"/>
      <c r="T490" s="405"/>
      <c r="U490" s="345"/>
    </row>
    <row r="491" spans="1:21">
      <c r="A491" s="4"/>
      <c r="B491" s="408" t="s">
        <v>62</v>
      </c>
      <c r="C491" s="409"/>
      <c r="D491" s="410"/>
      <c r="E491" s="411"/>
      <c r="F491" s="412"/>
      <c r="G491" s="413"/>
      <c r="H491" s="414"/>
      <c r="I491" s="415"/>
      <c r="J491" s="416"/>
      <c r="K491" s="414"/>
      <c r="L491" s="417"/>
      <c r="M491" s="416"/>
      <c r="N491" s="418"/>
      <c r="O491" s="419"/>
      <c r="P491" s="420"/>
      <c r="Q491" s="420"/>
      <c r="R491" s="420"/>
      <c r="S491" s="420"/>
      <c r="T491" s="420"/>
      <c r="U491" s="59"/>
    </row>
    <row r="492" spans="1:21">
      <c r="A492" s="4"/>
      <c r="B492" s="346" t="s">
        <v>57</v>
      </c>
      <c r="C492" s="359"/>
      <c r="D492" s="360"/>
      <c r="E492" s="361"/>
      <c r="F492" s="362"/>
      <c r="G492" s="363"/>
      <c r="H492" s="364"/>
      <c r="I492" s="381"/>
      <c r="J492" s="382"/>
      <c r="K492" s="382"/>
      <c r="L492" s="382"/>
      <c r="M492" s="382"/>
      <c r="N492" s="362"/>
      <c r="O492" s="381"/>
      <c r="P492" s="382"/>
      <c r="Q492" s="382"/>
      <c r="R492" s="382"/>
      <c r="S492" s="382"/>
      <c r="T492" s="382"/>
      <c r="U492" s="178"/>
    </row>
    <row r="493" spans="1:21">
      <c r="A493" s="4"/>
      <c r="B493" s="307" t="s">
        <v>58</v>
      </c>
      <c r="C493" s="308"/>
      <c r="D493" s="309"/>
      <c r="E493" s="310" t="s">
        <v>61</v>
      </c>
      <c r="F493" s="311"/>
      <c r="G493" s="351">
        <v>3</v>
      </c>
      <c r="H493" s="353"/>
      <c r="I493" s="314">
        <f>+'Mensual VEF 2019'!I1419+'Mensual VEF 2019'!I1574+'Mensual VEF 2019'!I1729</f>
        <v>0</v>
      </c>
      <c r="J493" s="315"/>
      <c r="K493" s="316"/>
      <c r="L493" s="314">
        <f>+'Mensual VEF 2019'!L1419+'Mensual VEF 2019'!L1574+'Mensual VEF 2019'!L1729</f>
        <v>0</v>
      </c>
      <c r="M493" s="315"/>
      <c r="N493" s="316"/>
      <c r="O493" s="317">
        <f>+'Mensual VEF 2019'!O1729</f>
        <v>3</v>
      </c>
      <c r="P493" s="315"/>
      <c r="Q493" s="316"/>
      <c r="R493" s="317">
        <f>+'Mensual VEF 2019'!R1729</f>
        <v>3</v>
      </c>
      <c r="S493" s="315"/>
      <c r="T493" s="316"/>
      <c r="U493" s="60">
        <f>R493/G493</f>
        <v>1</v>
      </c>
    </row>
    <row r="494" spans="1:21">
      <c r="A494" s="4"/>
      <c r="B494" s="307" t="s">
        <v>59</v>
      </c>
      <c r="C494" s="308"/>
      <c r="D494" s="309"/>
      <c r="E494" s="310" t="s">
        <v>61</v>
      </c>
      <c r="F494" s="311"/>
      <c r="G494" s="351">
        <v>30</v>
      </c>
      <c r="H494" s="353"/>
      <c r="I494" s="314">
        <f>+'Mensual VEF 2019'!I1420+'Mensual VEF 2019'!I1575+'Mensual VEF 2019'!I1730</f>
        <v>0</v>
      </c>
      <c r="J494" s="315"/>
      <c r="K494" s="316"/>
      <c r="L494" s="314">
        <f>+'Mensual VEF 2019'!L1420+'Mensual VEF 2019'!L1575+'Mensual VEF 2019'!L1730</f>
        <v>0</v>
      </c>
      <c r="M494" s="315"/>
      <c r="N494" s="316"/>
      <c r="O494" s="317">
        <f>+'Mensual VEF 2019'!O1730</f>
        <v>30</v>
      </c>
      <c r="P494" s="315"/>
      <c r="Q494" s="316"/>
      <c r="R494" s="317">
        <f>+'Mensual VEF 2019'!R1730</f>
        <v>30</v>
      </c>
      <c r="S494" s="315"/>
      <c r="T494" s="316"/>
      <c r="U494" s="60">
        <f t="shared" ref="U494:U555" si="12">R494/G494</f>
        <v>1</v>
      </c>
    </row>
    <row r="495" spans="1:21">
      <c r="A495" s="4"/>
      <c r="B495" s="307" t="s">
        <v>60</v>
      </c>
      <c r="C495" s="308"/>
      <c r="D495" s="309"/>
      <c r="E495" s="310" t="s">
        <v>61</v>
      </c>
      <c r="F495" s="311"/>
      <c r="G495" s="351">
        <v>1028</v>
      </c>
      <c r="H495" s="316"/>
      <c r="I495" s="314">
        <f>+'Mensual VEF 2019'!I1421+'Mensual VEF 2019'!I1576+'Mensual VEF 2019'!I1731</f>
        <v>188</v>
      </c>
      <c r="J495" s="315"/>
      <c r="K495" s="316"/>
      <c r="L495" s="314">
        <f>+'Mensual VEF 2019'!L1421+'Mensual VEF 2019'!L1576+'Mensual VEF 2019'!L1731</f>
        <v>196</v>
      </c>
      <c r="M495" s="315"/>
      <c r="N495" s="316"/>
      <c r="O495" s="317">
        <f>+'Mensual VEF 2019'!O1731</f>
        <v>1028</v>
      </c>
      <c r="P495" s="315"/>
      <c r="Q495" s="316"/>
      <c r="R495" s="317">
        <f>+'Mensual VEF 2019'!R1731</f>
        <v>1062</v>
      </c>
      <c r="S495" s="315"/>
      <c r="T495" s="316"/>
      <c r="U495" s="60">
        <f t="shared" si="12"/>
        <v>1.0330739299610896</v>
      </c>
    </row>
    <row r="496" spans="1:21">
      <c r="A496" s="4"/>
      <c r="B496" s="346" t="s">
        <v>63</v>
      </c>
      <c r="C496" s="359"/>
      <c r="D496" s="360"/>
      <c r="E496" s="361"/>
      <c r="F496" s="362"/>
      <c r="G496" s="363"/>
      <c r="H496" s="364"/>
      <c r="I496" s="365"/>
      <c r="J496" s="366"/>
      <c r="K496" s="366"/>
      <c r="L496" s="366"/>
      <c r="M496" s="366"/>
      <c r="N496" s="367"/>
      <c r="O496" s="365"/>
      <c r="P496" s="366"/>
      <c r="Q496" s="366"/>
      <c r="R496" s="366"/>
      <c r="S496" s="366"/>
      <c r="T496" s="366"/>
      <c r="U496" s="60"/>
    </row>
    <row r="497" spans="1:21">
      <c r="A497" s="4"/>
      <c r="B497" s="307" t="s">
        <v>58</v>
      </c>
      <c r="C497" s="308"/>
      <c r="D497" s="309"/>
      <c r="E497" s="310" t="s">
        <v>61</v>
      </c>
      <c r="F497" s="311"/>
      <c r="G497" s="351">
        <v>3</v>
      </c>
      <c r="H497" s="353"/>
      <c r="I497" s="314">
        <f>+'Mensual VEF 2019'!I1423+'Mensual VEF 2019'!I1578+'Mensual VEF 2019'!I1733</f>
        <v>0</v>
      </c>
      <c r="J497" s="315"/>
      <c r="K497" s="316"/>
      <c r="L497" s="314">
        <f>+'Mensual VEF 2019'!L1423+'Mensual VEF 2019'!L1578+'Mensual VEF 2019'!L1733</f>
        <v>0</v>
      </c>
      <c r="M497" s="315"/>
      <c r="N497" s="316"/>
      <c r="O497" s="317">
        <f>+'Mensual VEF 2019'!O1733</f>
        <v>3</v>
      </c>
      <c r="P497" s="315"/>
      <c r="Q497" s="316"/>
      <c r="R497" s="317">
        <f>+'Mensual VEF 2019'!R1733</f>
        <v>3</v>
      </c>
      <c r="S497" s="315"/>
      <c r="T497" s="316"/>
      <c r="U497" s="60">
        <f t="shared" si="12"/>
        <v>1</v>
      </c>
    </row>
    <row r="498" spans="1:21">
      <c r="A498" s="4"/>
      <c r="B498" s="307" t="s">
        <v>59</v>
      </c>
      <c r="C498" s="308"/>
      <c r="D498" s="309"/>
      <c r="E498" s="310" t="s">
        <v>61</v>
      </c>
      <c r="F498" s="311"/>
      <c r="G498" s="351">
        <v>30</v>
      </c>
      <c r="H498" s="353"/>
      <c r="I498" s="314">
        <f>+'Mensual VEF 2019'!I1424+'Mensual VEF 2019'!I1579+'Mensual VEF 2019'!I1734</f>
        <v>0</v>
      </c>
      <c r="J498" s="315"/>
      <c r="K498" s="316"/>
      <c r="L498" s="314">
        <f>+'Mensual VEF 2019'!L1424+'Mensual VEF 2019'!L1579+'Mensual VEF 2019'!L1734</f>
        <v>0</v>
      </c>
      <c r="M498" s="315"/>
      <c r="N498" s="316"/>
      <c r="O498" s="317">
        <f>+'Mensual VEF 2019'!O1734</f>
        <v>30</v>
      </c>
      <c r="P498" s="315"/>
      <c r="Q498" s="316"/>
      <c r="R498" s="317">
        <f>+'Mensual VEF 2019'!R1734</f>
        <v>30</v>
      </c>
      <c r="S498" s="315"/>
      <c r="T498" s="316"/>
      <c r="U498" s="60">
        <f t="shared" si="12"/>
        <v>1</v>
      </c>
    </row>
    <row r="499" spans="1:21">
      <c r="A499" s="4"/>
      <c r="B499" s="307" t="s">
        <v>60</v>
      </c>
      <c r="C499" s="308"/>
      <c r="D499" s="309"/>
      <c r="E499" s="310" t="s">
        <v>61</v>
      </c>
      <c r="F499" s="311"/>
      <c r="G499" s="351">
        <v>1028</v>
      </c>
      <c r="H499" s="316"/>
      <c r="I499" s="314">
        <f>+'Mensual VEF 2019'!I1425+'Mensual VEF 2019'!I1580+'Mensual VEF 2019'!I1735</f>
        <v>188</v>
      </c>
      <c r="J499" s="315"/>
      <c r="K499" s="316"/>
      <c r="L499" s="314">
        <f>+'Mensual VEF 2019'!L1425+'Mensual VEF 2019'!L1580+'Mensual VEF 2019'!L1735</f>
        <v>196</v>
      </c>
      <c r="M499" s="315"/>
      <c r="N499" s="316"/>
      <c r="O499" s="317">
        <f>+'Mensual VEF 2019'!O1735</f>
        <v>1028</v>
      </c>
      <c r="P499" s="315"/>
      <c r="Q499" s="316"/>
      <c r="R499" s="317">
        <f>+'Mensual VEF 2019'!R1735</f>
        <v>1062</v>
      </c>
      <c r="S499" s="315"/>
      <c r="T499" s="316"/>
      <c r="U499" s="60">
        <f t="shared" si="12"/>
        <v>1.0330739299610896</v>
      </c>
    </row>
    <row r="500" spans="1:21">
      <c r="A500" s="4"/>
      <c r="B500" s="346" t="s">
        <v>64</v>
      </c>
      <c r="C500" s="359"/>
      <c r="D500" s="360"/>
      <c r="E500" s="361"/>
      <c r="F500" s="362"/>
      <c r="G500" s="363"/>
      <c r="H500" s="364"/>
      <c r="I500" s="365"/>
      <c r="J500" s="366"/>
      <c r="K500" s="366"/>
      <c r="L500" s="366"/>
      <c r="M500" s="366"/>
      <c r="N500" s="367"/>
      <c r="O500" s="365"/>
      <c r="P500" s="366"/>
      <c r="Q500" s="366"/>
      <c r="R500" s="366"/>
      <c r="S500" s="366"/>
      <c r="T500" s="366"/>
      <c r="U500" s="60"/>
    </row>
    <row r="501" spans="1:21">
      <c r="A501" s="4"/>
      <c r="B501" s="307" t="s">
        <v>58</v>
      </c>
      <c r="C501" s="308"/>
      <c r="D501" s="309"/>
      <c r="E501" s="310" t="s">
        <v>61</v>
      </c>
      <c r="F501" s="311"/>
      <c r="G501" s="351">
        <v>3</v>
      </c>
      <c r="H501" s="353"/>
      <c r="I501" s="314">
        <f>+'Mensual VEF 2019'!I1427+'Mensual VEF 2019'!I1582+'Mensual VEF 2019'!I1737</f>
        <v>0</v>
      </c>
      <c r="J501" s="315"/>
      <c r="K501" s="316"/>
      <c r="L501" s="314">
        <f>+'Mensual VEF 2019'!L1427+'Mensual VEF 2019'!L1582+'Mensual VEF 2019'!L1737</f>
        <v>0</v>
      </c>
      <c r="M501" s="315"/>
      <c r="N501" s="316"/>
      <c r="O501" s="317">
        <f>+'Mensual VEF 2019'!O1737</f>
        <v>3</v>
      </c>
      <c r="P501" s="315"/>
      <c r="Q501" s="316"/>
      <c r="R501" s="317">
        <f>+'Mensual VEF 2019'!R1737</f>
        <v>3</v>
      </c>
      <c r="S501" s="315"/>
      <c r="T501" s="316"/>
      <c r="U501" s="60">
        <f t="shared" si="12"/>
        <v>1</v>
      </c>
    </row>
    <row r="502" spans="1:21">
      <c r="A502" s="4"/>
      <c r="B502" s="307" t="s">
        <v>59</v>
      </c>
      <c r="C502" s="308"/>
      <c r="D502" s="309"/>
      <c r="E502" s="310" t="s">
        <v>61</v>
      </c>
      <c r="F502" s="311"/>
      <c r="G502" s="351">
        <v>30</v>
      </c>
      <c r="H502" s="353"/>
      <c r="I502" s="314">
        <f>+'Mensual VEF 2019'!I1428+'Mensual VEF 2019'!I1583+'Mensual VEF 2019'!I1738</f>
        <v>0</v>
      </c>
      <c r="J502" s="315"/>
      <c r="K502" s="316"/>
      <c r="L502" s="314">
        <f>+'Mensual VEF 2019'!L1428+'Mensual VEF 2019'!L1583+'Mensual VEF 2019'!L1738</f>
        <v>0</v>
      </c>
      <c r="M502" s="315"/>
      <c r="N502" s="316"/>
      <c r="O502" s="317">
        <f>+'Mensual VEF 2019'!O1738</f>
        <v>30</v>
      </c>
      <c r="P502" s="315"/>
      <c r="Q502" s="316"/>
      <c r="R502" s="317">
        <f>+'Mensual VEF 2019'!R1738</f>
        <v>30</v>
      </c>
      <c r="S502" s="315"/>
      <c r="T502" s="316"/>
      <c r="U502" s="60">
        <f t="shared" si="12"/>
        <v>1</v>
      </c>
    </row>
    <row r="503" spans="1:21">
      <c r="A503" s="4"/>
      <c r="B503" s="307" t="s">
        <v>60</v>
      </c>
      <c r="C503" s="308"/>
      <c r="D503" s="309"/>
      <c r="E503" s="310" t="s">
        <v>61</v>
      </c>
      <c r="F503" s="311"/>
      <c r="G503" s="351">
        <v>514</v>
      </c>
      <c r="H503" s="316"/>
      <c r="I503" s="314">
        <f>+'Mensual VEF 2019'!I1429+'Mensual VEF 2019'!I1584+'Mensual VEF 2019'!I1739</f>
        <v>0</v>
      </c>
      <c r="J503" s="315"/>
      <c r="K503" s="316"/>
      <c r="L503" s="314">
        <f>+'Mensual VEF 2019'!L1429+'Mensual VEF 2019'!L1584+'Mensual VEF 2019'!L1739</f>
        <v>0</v>
      </c>
      <c r="M503" s="315"/>
      <c r="N503" s="316"/>
      <c r="O503" s="317">
        <f>+'Mensual VEF 2019'!O1739</f>
        <v>514</v>
      </c>
      <c r="P503" s="315"/>
      <c r="Q503" s="316"/>
      <c r="R503" s="317">
        <f>+'Mensual VEF 2019'!R1739</f>
        <v>514</v>
      </c>
      <c r="S503" s="315"/>
      <c r="T503" s="316"/>
      <c r="U503" s="60">
        <f t="shared" si="12"/>
        <v>1</v>
      </c>
    </row>
    <row r="504" spans="1:21">
      <c r="A504" s="4"/>
      <c r="B504" s="346" t="s">
        <v>65</v>
      </c>
      <c r="C504" s="359"/>
      <c r="D504" s="360"/>
      <c r="E504" s="361"/>
      <c r="F504" s="362"/>
      <c r="G504" s="363"/>
      <c r="H504" s="364"/>
      <c r="I504" s="365"/>
      <c r="J504" s="366"/>
      <c r="K504" s="366"/>
      <c r="L504" s="366"/>
      <c r="M504" s="366"/>
      <c r="N504" s="367"/>
      <c r="O504" s="365"/>
      <c r="P504" s="366"/>
      <c r="Q504" s="366"/>
      <c r="R504" s="366"/>
      <c r="S504" s="366"/>
      <c r="T504" s="366"/>
      <c r="U504" s="60"/>
    </row>
    <row r="505" spans="1:21">
      <c r="A505" s="4"/>
      <c r="B505" s="307" t="s">
        <v>58</v>
      </c>
      <c r="C505" s="308"/>
      <c r="D505" s="309"/>
      <c r="E505" s="310" t="s">
        <v>61</v>
      </c>
      <c r="F505" s="311"/>
      <c r="G505" s="351">
        <v>3</v>
      </c>
      <c r="H505" s="353"/>
      <c r="I505" s="314">
        <f>+'Mensual VEF 2019'!I1431+'Mensual VEF 2019'!I1586+'Mensual VEF 2019'!I1741</f>
        <v>0</v>
      </c>
      <c r="J505" s="315"/>
      <c r="K505" s="316"/>
      <c r="L505" s="314">
        <f>+'Mensual VEF 2019'!L1431+'Mensual VEF 2019'!L1586+'Mensual VEF 2019'!L1741</f>
        <v>0</v>
      </c>
      <c r="M505" s="315"/>
      <c r="N505" s="316"/>
      <c r="O505" s="317">
        <f>+'Mensual VEF 2019'!O1741</f>
        <v>3</v>
      </c>
      <c r="P505" s="315"/>
      <c r="Q505" s="316"/>
      <c r="R505" s="317">
        <f>+'Mensual VEF 2019'!R1741</f>
        <v>3</v>
      </c>
      <c r="S505" s="315"/>
      <c r="T505" s="316"/>
      <c r="U505" s="60">
        <f t="shared" si="12"/>
        <v>1</v>
      </c>
    </row>
    <row r="506" spans="1:21">
      <c r="A506" s="4"/>
      <c r="B506" s="307" t="s">
        <v>59</v>
      </c>
      <c r="C506" s="308"/>
      <c r="D506" s="309"/>
      <c r="E506" s="310" t="s">
        <v>61</v>
      </c>
      <c r="F506" s="311"/>
      <c r="G506" s="351">
        <v>30</v>
      </c>
      <c r="H506" s="353"/>
      <c r="I506" s="314">
        <f>+'Mensual VEF 2019'!I1432+'Mensual VEF 2019'!I1587+'Mensual VEF 2019'!I1742</f>
        <v>0</v>
      </c>
      <c r="J506" s="315"/>
      <c r="K506" s="316"/>
      <c r="L506" s="314">
        <f>+'Mensual VEF 2019'!L1432+'Mensual VEF 2019'!L1587+'Mensual VEF 2019'!L1742</f>
        <v>0</v>
      </c>
      <c r="M506" s="315"/>
      <c r="N506" s="316"/>
      <c r="O506" s="317">
        <f>+'Mensual VEF 2019'!O1742</f>
        <v>30</v>
      </c>
      <c r="P506" s="315"/>
      <c r="Q506" s="316"/>
      <c r="R506" s="317">
        <f>+'Mensual VEF 2019'!R1742</f>
        <v>30</v>
      </c>
      <c r="S506" s="315"/>
      <c r="T506" s="316"/>
      <c r="U506" s="60">
        <f t="shared" si="12"/>
        <v>1</v>
      </c>
    </row>
    <row r="507" spans="1:21" s="40" customFormat="1">
      <c r="A507" s="150"/>
      <c r="B507" s="368" t="s">
        <v>60</v>
      </c>
      <c r="C507" s="369"/>
      <c r="D507" s="370"/>
      <c r="E507" s="371" t="s">
        <v>61</v>
      </c>
      <c r="F507" s="372"/>
      <c r="G507" s="373">
        <v>1047</v>
      </c>
      <c r="H507" s="356"/>
      <c r="I507" s="314">
        <f>+'Mensual VEF 2019'!I1433+'Mensual VEF 2019'!I1588+'Mensual VEF 2019'!I1743</f>
        <v>207</v>
      </c>
      <c r="J507" s="315"/>
      <c r="K507" s="316"/>
      <c r="L507" s="314">
        <f>+'Mensual VEF 2019'!L1433+'Mensual VEF 2019'!L1588+'Mensual VEF 2019'!L1743</f>
        <v>202</v>
      </c>
      <c r="M507" s="315"/>
      <c r="N507" s="316"/>
      <c r="O507" s="317">
        <f>+'Mensual VEF 2019'!O1743</f>
        <v>1047</v>
      </c>
      <c r="P507" s="315"/>
      <c r="Q507" s="316"/>
      <c r="R507" s="317">
        <f>+'Mensual VEF 2019'!R1743</f>
        <v>1009</v>
      </c>
      <c r="S507" s="315"/>
      <c r="T507" s="316"/>
      <c r="U507" s="60">
        <f t="shared" si="12"/>
        <v>0.96370582617000955</v>
      </c>
    </row>
    <row r="508" spans="1:21" s="40" customFormat="1">
      <c r="A508" s="150"/>
      <c r="B508" s="375" t="s">
        <v>66</v>
      </c>
      <c r="C508" s="376"/>
      <c r="D508" s="377"/>
      <c r="E508" s="378"/>
      <c r="F508" s="367"/>
      <c r="G508" s="379"/>
      <c r="H508" s="380"/>
      <c r="I508" s="365"/>
      <c r="J508" s="366"/>
      <c r="K508" s="366"/>
      <c r="L508" s="366"/>
      <c r="M508" s="366"/>
      <c r="N508" s="367"/>
      <c r="O508" s="365"/>
      <c r="P508" s="366"/>
      <c r="Q508" s="366"/>
      <c r="R508" s="366"/>
      <c r="S508" s="366"/>
      <c r="T508" s="366"/>
      <c r="U508" s="60"/>
    </row>
    <row r="509" spans="1:21" s="40" customFormat="1">
      <c r="A509" s="150"/>
      <c r="B509" s="368" t="s">
        <v>58</v>
      </c>
      <c r="C509" s="369"/>
      <c r="D509" s="370"/>
      <c r="E509" s="371" t="s">
        <v>61</v>
      </c>
      <c r="F509" s="372"/>
      <c r="G509" s="373">
        <v>3</v>
      </c>
      <c r="H509" s="374"/>
      <c r="I509" s="314">
        <f>+'Mensual VEF 2019'!I1435+'Mensual VEF 2019'!I1590+'Mensual VEF 2019'!I1745</f>
        <v>0</v>
      </c>
      <c r="J509" s="315"/>
      <c r="K509" s="316"/>
      <c r="L509" s="314">
        <f>+'Mensual VEF 2019'!L1435+'Mensual VEF 2019'!L1590+'Mensual VEF 2019'!L1745</f>
        <v>0</v>
      </c>
      <c r="M509" s="315"/>
      <c r="N509" s="316"/>
      <c r="O509" s="317">
        <f>+'Mensual VEF 2019'!O1745</f>
        <v>3</v>
      </c>
      <c r="P509" s="315"/>
      <c r="Q509" s="316"/>
      <c r="R509" s="317">
        <f>+'Mensual VEF 2019'!R1745</f>
        <v>3</v>
      </c>
      <c r="S509" s="315"/>
      <c r="T509" s="316"/>
      <c r="U509" s="60">
        <f t="shared" si="12"/>
        <v>1</v>
      </c>
    </row>
    <row r="510" spans="1:21" s="40" customFormat="1">
      <c r="A510" s="150"/>
      <c r="B510" s="368" t="s">
        <v>59</v>
      </c>
      <c r="C510" s="369"/>
      <c r="D510" s="370"/>
      <c r="E510" s="371" t="s">
        <v>61</v>
      </c>
      <c r="F510" s="372"/>
      <c r="G510" s="373">
        <v>30</v>
      </c>
      <c r="H510" s="374"/>
      <c r="I510" s="314">
        <f>+'Mensual VEF 2019'!I1436+'Mensual VEF 2019'!I1591+'Mensual VEF 2019'!I1746</f>
        <v>0</v>
      </c>
      <c r="J510" s="315"/>
      <c r="K510" s="316"/>
      <c r="L510" s="314">
        <f>+'Mensual VEF 2019'!L1436+'Mensual VEF 2019'!L1591+'Mensual VEF 2019'!L1746</f>
        <v>0</v>
      </c>
      <c r="M510" s="315"/>
      <c r="N510" s="316"/>
      <c r="O510" s="317">
        <f>+'Mensual VEF 2019'!O1746</f>
        <v>30</v>
      </c>
      <c r="P510" s="315"/>
      <c r="Q510" s="316"/>
      <c r="R510" s="317">
        <f>+'Mensual VEF 2019'!R1746</f>
        <v>30</v>
      </c>
      <c r="S510" s="315"/>
      <c r="T510" s="316"/>
      <c r="U510" s="60">
        <f t="shared" si="12"/>
        <v>1</v>
      </c>
    </row>
    <row r="511" spans="1:21" s="40" customFormat="1">
      <c r="A511" s="150"/>
      <c r="B511" s="368" t="s">
        <v>60</v>
      </c>
      <c r="C511" s="369"/>
      <c r="D511" s="370"/>
      <c r="E511" s="371" t="s">
        <v>61</v>
      </c>
      <c r="F511" s="372"/>
      <c r="G511" s="373">
        <v>1130</v>
      </c>
      <c r="H511" s="356"/>
      <c r="I511" s="314">
        <f>+'Mensual VEF 2019'!I1437+'Mensual VEF 2019'!I1592+'Mensual VEF 2019'!I1747</f>
        <v>200</v>
      </c>
      <c r="J511" s="315"/>
      <c r="K511" s="316"/>
      <c r="L511" s="314">
        <f>+'Mensual VEF 2019'!L1437+'Mensual VEF 2019'!L1592+'Mensual VEF 2019'!L1747</f>
        <v>210</v>
      </c>
      <c r="M511" s="315"/>
      <c r="N511" s="316"/>
      <c r="O511" s="317">
        <f>+'Mensual VEF 2019'!O1747</f>
        <v>1130</v>
      </c>
      <c r="P511" s="315"/>
      <c r="Q511" s="316"/>
      <c r="R511" s="317">
        <f>+'Mensual VEF 2019'!R1747</f>
        <v>1050</v>
      </c>
      <c r="S511" s="315"/>
      <c r="T511" s="316"/>
      <c r="U511" s="60">
        <f t="shared" si="12"/>
        <v>0.92920353982300885</v>
      </c>
    </row>
    <row r="512" spans="1:21" s="40" customFormat="1">
      <c r="A512" s="150"/>
      <c r="B512" s="375" t="s">
        <v>96</v>
      </c>
      <c r="C512" s="376"/>
      <c r="D512" s="377"/>
      <c r="E512" s="378"/>
      <c r="F512" s="367"/>
      <c r="G512" s="379"/>
      <c r="H512" s="380"/>
      <c r="I512" s="365"/>
      <c r="J512" s="366"/>
      <c r="K512" s="366"/>
      <c r="L512" s="366"/>
      <c r="M512" s="366"/>
      <c r="N512" s="367"/>
      <c r="O512" s="365"/>
      <c r="P512" s="366"/>
      <c r="Q512" s="366"/>
      <c r="R512" s="366"/>
      <c r="S512" s="366"/>
      <c r="T512" s="366"/>
      <c r="U512" s="60"/>
    </row>
    <row r="513" spans="1:21" s="40" customFormat="1">
      <c r="A513" s="150"/>
      <c r="B513" s="368" t="s">
        <v>58</v>
      </c>
      <c r="C513" s="369"/>
      <c r="D513" s="370"/>
      <c r="E513" s="371" t="s">
        <v>61</v>
      </c>
      <c r="F513" s="372"/>
      <c r="G513" s="373">
        <v>3</v>
      </c>
      <c r="H513" s="374"/>
      <c r="I513" s="314">
        <f>+'Mensual VEF 2019'!I1439+'Mensual VEF 2019'!I1594+'Mensual VEF 2019'!I1749</f>
        <v>0</v>
      </c>
      <c r="J513" s="315"/>
      <c r="K513" s="316"/>
      <c r="L513" s="314">
        <f>+'Mensual VEF 2019'!L1439+'Mensual VEF 2019'!L1594+'Mensual VEF 2019'!L1749</f>
        <v>0</v>
      </c>
      <c r="M513" s="315"/>
      <c r="N513" s="316"/>
      <c r="O513" s="317">
        <f>+'Mensual VEF 2019'!O1749</f>
        <v>3</v>
      </c>
      <c r="P513" s="315"/>
      <c r="Q513" s="316"/>
      <c r="R513" s="317">
        <f>+'Mensual VEF 2019'!R1749</f>
        <v>3</v>
      </c>
      <c r="S513" s="315"/>
      <c r="T513" s="316"/>
      <c r="U513" s="60">
        <f t="shared" si="12"/>
        <v>1</v>
      </c>
    </row>
    <row r="514" spans="1:21" s="40" customFormat="1">
      <c r="A514" s="150"/>
      <c r="B514" s="368" t="s">
        <v>59</v>
      </c>
      <c r="C514" s="369"/>
      <c r="D514" s="370"/>
      <c r="E514" s="371" t="s">
        <v>61</v>
      </c>
      <c r="F514" s="372"/>
      <c r="G514" s="373">
        <v>30</v>
      </c>
      <c r="H514" s="374"/>
      <c r="I514" s="314">
        <f>+'Mensual VEF 2019'!I1440+'Mensual VEF 2019'!I1595+'Mensual VEF 2019'!I1750</f>
        <v>0</v>
      </c>
      <c r="J514" s="315"/>
      <c r="K514" s="316"/>
      <c r="L514" s="314">
        <f>+'Mensual VEF 2019'!L1440+'Mensual VEF 2019'!L1595+'Mensual VEF 2019'!L1750</f>
        <v>0</v>
      </c>
      <c r="M514" s="315"/>
      <c r="N514" s="316"/>
      <c r="O514" s="317">
        <f>+'Mensual VEF 2019'!O1750</f>
        <v>30</v>
      </c>
      <c r="P514" s="315"/>
      <c r="Q514" s="316"/>
      <c r="R514" s="317">
        <f>+'Mensual VEF 2019'!R1750</f>
        <v>30</v>
      </c>
      <c r="S514" s="315"/>
      <c r="T514" s="316"/>
      <c r="U514" s="60">
        <f t="shared" si="12"/>
        <v>1</v>
      </c>
    </row>
    <row r="515" spans="1:21" s="40" customFormat="1">
      <c r="A515" s="150"/>
      <c r="B515" s="368" t="s">
        <v>60</v>
      </c>
      <c r="C515" s="369"/>
      <c r="D515" s="370"/>
      <c r="E515" s="371" t="s">
        <v>61</v>
      </c>
      <c r="F515" s="372"/>
      <c r="G515" s="373">
        <v>1049</v>
      </c>
      <c r="H515" s="356"/>
      <c r="I515" s="314">
        <f>+'Mensual VEF 2019'!I1441+'Mensual VEF 2019'!I1596+'Mensual VEF 2019'!I1751</f>
        <v>192</v>
      </c>
      <c r="J515" s="315"/>
      <c r="K515" s="316"/>
      <c r="L515" s="314">
        <f>+'Mensual VEF 2019'!L1441+'Mensual VEF 2019'!L1596+'Mensual VEF 2019'!L1751</f>
        <v>198</v>
      </c>
      <c r="M515" s="315"/>
      <c r="N515" s="316"/>
      <c r="O515" s="317">
        <f>+'Mensual VEF 2019'!O1751</f>
        <v>1049</v>
      </c>
      <c r="P515" s="315"/>
      <c r="Q515" s="316"/>
      <c r="R515" s="317">
        <f>+'Mensual VEF 2019'!R1751</f>
        <v>985</v>
      </c>
      <c r="S515" s="315"/>
      <c r="T515" s="316"/>
      <c r="U515" s="60">
        <f t="shared" si="12"/>
        <v>0.93898951382268825</v>
      </c>
    </row>
    <row r="516" spans="1:21" s="40" customFormat="1">
      <c r="A516" s="150"/>
      <c r="B516" s="375" t="s">
        <v>67</v>
      </c>
      <c r="C516" s="376"/>
      <c r="D516" s="377"/>
      <c r="E516" s="378"/>
      <c r="F516" s="367"/>
      <c r="G516" s="379"/>
      <c r="H516" s="380"/>
      <c r="I516" s="365"/>
      <c r="J516" s="366"/>
      <c r="K516" s="366"/>
      <c r="L516" s="366"/>
      <c r="M516" s="366"/>
      <c r="N516" s="367"/>
      <c r="O516" s="365"/>
      <c r="P516" s="366"/>
      <c r="Q516" s="366"/>
      <c r="R516" s="366"/>
      <c r="S516" s="366"/>
      <c r="T516" s="366"/>
      <c r="U516" s="60"/>
    </row>
    <row r="517" spans="1:21" s="40" customFormat="1">
      <c r="A517" s="150"/>
      <c r="B517" s="368" t="s">
        <v>58</v>
      </c>
      <c r="C517" s="369"/>
      <c r="D517" s="370"/>
      <c r="E517" s="371" t="s">
        <v>61</v>
      </c>
      <c r="F517" s="372"/>
      <c r="G517" s="373">
        <v>2</v>
      </c>
      <c r="H517" s="374"/>
      <c r="I517" s="314">
        <f>+'Mensual VEF 2019'!I1443+'Mensual VEF 2019'!I1598+'Mensual VEF 2019'!I1753</f>
        <v>0</v>
      </c>
      <c r="J517" s="315"/>
      <c r="K517" s="316"/>
      <c r="L517" s="314">
        <f>+'Mensual VEF 2019'!L1443+'Mensual VEF 2019'!L1598+'Mensual VEF 2019'!L1753</f>
        <v>0</v>
      </c>
      <c r="M517" s="315"/>
      <c r="N517" s="316"/>
      <c r="O517" s="317">
        <f>+'Mensual VEF 2019'!O1753</f>
        <v>2</v>
      </c>
      <c r="P517" s="315"/>
      <c r="Q517" s="316"/>
      <c r="R517" s="317">
        <f>+'Mensual VEF 2019'!R1753</f>
        <v>2</v>
      </c>
      <c r="S517" s="315"/>
      <c r="T517" s="316"/>
      <c r="U517" s="60">
        <f t="shared" si="12"/>
        <v>1</v>
      </c>
    </row>
    <row r="518" spans="1:21" s="40" customFormat="1">
      <c r="A518" s="150"/>
      <c r="B518" s="368" t="s">
        <v>59</v>
      </c>
      <c r="C518" s="369"/>
      <c r="D518" s="370"/>
      <c r="E518" s="371" t="s">
        <v>61</v>
      </c>
      <c r="F518" s="372"/>
      <c r="G518" s="373">
        <v>20</v>
      </c>
      <c r="H518" s="374"/>
      <c r="I518" s="314">
        <f>+'Mensual VEF 2019'!I1444+'Mensual VEF 2019'!I1599+'Mensual VEF 2019'!I1754</f>
        <v>0</v>
      </c>
      <c r="J518" s="315"/>
      <c r="K518" s="316"/>
      <c r="L518" s="314">
        <f>+'Mensual VEF 2019'!L1444+'Mensual VEF 2019'!L1599+'Mensual VEF 2019'!L1754</f>
        <v>0</v>
      </c>
      <c r="M518" s="315"/>
      <c r="N518" s="316"/>
      <c r="O518" s="317">
        <f>+'Mensual VEF 2019'!O1754</f>
        <v>20</v>
      </c>
      <c r="P518" s="315"/>
      <c r="Q518" s="316"/>
      <c r="R518" s="317">
        <f>+'Mensual VEF 2019'!R1754</f>
        <v>20</v>
      </c>
      <c r="S518" s="315"/>
      <c r="T518" s="316"/>
      <c r="U518" s="60">
        <f t="shared" si="12"/>
        <v>1</v>
      </c>
    </row>
    <row r="519" spans="1:21" s="40" customFormat="1">
      <c r="A519" s="150"/>
      <c r="B519" s="368" t="s">
        <v>60</v>
      </c>
      <c r="C519" s="369"/>
      <c r="D519" s="370"/>
      <c r="E519" s="371" t="s">
        <v>61</v>
      </c>
      <c r="F519" s="372"/>
      <c r="G519" s="373">
        <v>350</v>
      </c>
      <c r="H519" s="356"/>
      <c r="I519" s="314">
        <f>+'Mensual VEF 2019'!I1445+'Mensual VEF 2019'!I1600+'Mensual VEF 2019'!I1755</f>
        <v>0</v>
      </c>
      <c r="J519" s="315"/>
      <c r="K519" s="316"/>
      <c r="L519" s="314">
        <f>+'Mensual VEF 2019'!L1445+'Mensual VEF 2019'!L1600+'Mensual VEF 2019'!L1755</f>
        <v>0</v>
      </c>
      <c r="M519" s="315"/>
      <c r="N519" s="316"/>
      <c r="O519" s="317">
        <f>+'Mensual VEF 2019'!O1755</f>
        <v>350</v>
      </c>
      <c r="P519" s="315"/>
      <c r="Q519" s="316"/>
      <c r="R519" s="317">
        <f>+'Mensual VEF 2019'!R1755</f>
        <v>350</v>
      </c>
      <c r="S519" s="315"/>
      <c r="T519" s="316"/>
      <c r="U519" s="60">
        <f t="shared" si="12"/>
        <v>1</v>
      </c>
    </row>
    <row r="520" spans="1:21" s="40" customFormat="1">
      <c r="A520" s="150"/>
      <c r="B520" s="375" t="s">
        <v>68</v>
      </c>
      <c r="C520" s="376"/>
      <c r="D520" s="377"/>
      <c r="E520" s="378"/>
      <c r="F520" s="367"/>
      <c r="G520" s="379"/>
      <c r="H520" s="380"/>
      <c r="I520" s="365"/>
      <c r="J520" s="366"/>
      <c r="K520" s="366"/>
      <c r="L520" s="366"/>
      <c r="M520" s="366"/>
      <c r="N520" s="367"/>
      <c r="O520" s="365"/>
      <c r="P520" s="366"/>
      <c r="Q520" s="366"/>
      <c r="R520" s="366"/>
      <c r="S520" s="366"/>
      <c r="T520" s="366"/>
      <c r="U520" s="60"/>
    </row>
    <row r="521" spans="1:21" s="40" customFormat="1">
      <c r="A521" s="150"/>
      <c r="B521" s="368" t="s">
        <v>58</v>
      </c>
      <c r="C521" s="369"/>
      <c r="D521" s="370"/>
      <c r="E521" s="371" t="s">
        <v>61</v>
      </c>
      <c r="F521" s="372"/>
      <c r="G521" s="373">
        <v>2</v>
      </c>
      <c r="H521" s="374"/>
      <c r="I521" s="314">
        <f>+'Mensual VEF 2019'!I1447+'Mensual VEF 2019'!I1602+'Mensual VEF 2019'!I1757</f>
        <v>0</v>
      </c>
      <c r="J521" s="315"/>
      <c r="K521" s="316"/>
      <c r="L521" s="314">
        <f>+'Mensual VEF 2019'!L1447+'Mensual VEF 2019'!L1602+'Mensual VEF 2019'!L1757</f>
        <v>0</v>
      </c>
      <c r="M521" s="315"/>
      <c r="N521" s="316"/>
      <c r="O521" s="317">
        <f>+'Mensual VEF 2019'!O1757</f>
        <v>2</v>
      </c>
      <c r="P521" s="315"/>
      <c r="Q521" s="316"/>
      <c r="R521" s="317">
        <f>+'Mensual VEF 2019'!R1757</f>
        <v>2</v>
      </c>
      <c r="S521" s="315"/>
      <c r="T521" s="316"/>
      <c r="U521" s="60">
        <f t="shared" si="12"/>
        <v>1</v>
      </c>
    </row>
    <row r="522" spans="1:21" s="40" customFormat="1">
      <c r="A522" s="150"/>
      <c r="B522" s="368" t="s">
        <v>59</v>
      </c>
      <c r="C522" s="369"/>
      <c r="D522" s="370"/>
      <c r="E522" s="371" t="s">
        <v>61</v>
      </c>
      <c r="F522" s="372"/>
      <c r="G522" s="373">
        <v>20</v>
      </c>
      <c r="H522" s="374"/>
      <c r="I522" s="314">
        <f>+'Mensual VEF 2019'!I1448+'Mensual VEF 2019'!I1603+'Mensual VEF 2019'!I1758</f>
        <v>0</v>
      </c>
      <c r="J522" s="315"/>
      <c r="K522" s="316"/>
      <c r="L522" s="314">
        <f>+'Mensual VEF 2019'!L1448+'Mensual VEF 2019'!L1603+'Mensual VEF 2019'!L1758</f>
        <v>0</v>
      </c>
      <c r="M522" s="315"/>
      <c r="N522" s="316"/>
      <c r="O522" s="317">
        <f>+'Mensual VEF 2019'!O1758</f>
        <v>20</v>
      </c>
      <c r="P522" s="315"/>
      <c r="Q522" s="316"/>
      <c r="R522" s="317">
        <f>+'Mensual VEF 2019'!R1758</f>
        <v>20</v>
      </c>
      <c r="S522" s="315"/>
      <c r="T522" s="316"/>
      <c r="U522" s="60">
        <f t="shared" si="12"/>
        <v>1</v>
      </c>
    </row>
    <row r="523" spans="1:21" s="40" customFormat="1">
      <c r="A523" s="150"/>
      <c r="B523" s="368" t="s">
        <v>60</v>
      </c>
      <c r="C523" s="369"/>
      <c r="D523" s="370"/>
      <c r="E523" s="371" t="s">
        <v>61</v>
      </c>
      <c r="F523" s="372"/>
      <c r="G523" s="373">
        <v>333</v>
      </c>
      <c r="H523" s="356"/>
      <c r="I523" s="314">
        <f>+'Mensual VEF 2019'!I1449+'Mensual VEF 2019'!I1604+'Mensual VEF 2019'!I1759</f>
        <v>0</v>
      </c>
      <c r="J523" s="315"/>
      <c r="K523" s="316"/>
      <c r="L523" s="314">
        <f>+'Mensual VEF 2019'!L1449+'Mensual VEF 2019'!L1604+'Mensual VEF 2019'!L1759</f>
        <v>0</v>
      </c>
      <c r="M523" s="315"/>
      <c r="N523" s="316"/>
      <c r="O523" s="317">
        <f>+'Mensual VEF 2019'!O1759</f>
        <v>333</v>
      </c>
      <c r="P523" s="315"/>
      <c r="Q523" s="316"/>
      <c r="R523" s="317">
        <f>+'Mensual VEF 2019'!R1759</f>
        <v>333</v>
      </c>
      <c r="S523" s="315"/>
      <c r="T523" s="316"/>
      <c r="U523" s="60">
        <f t="shared" si="12"/>
        <v>1</v>
      </c>
    </row>
    <row r="524" spans="1:21" s="40" customFormat="1">
      <c r="A524" s="150"/>
      <c r="B524" s="375" t="s">
        <v>69</v>
      </c>
      <c r="C524" s="376"/>
      <c r="D524" s="377"/>
      <c r="E524" s="378"/>
      <c r="F524" s="367"/>
      <c r="G524" s="379"/>
      <c r="H524" s="380"/>
      <c r="I524" s="365"/>
      <c r="J524" s="366"/>
      <c r="K524" s="366"/>
      <c r="L524" s="366"/>
      <c r="M524" s="366"/>
      <c r="N524" s="367"/>
      <c r="O524" s="365"/>
      <c r="P524" s="366"/>
      <c r="Q524" s="366"/>
      <c r="R524" s="366"/>
      <c r="S524" s="366"/>
      <c r="T524" s="366"/>
      <c r="U524" s="60"/>
    </row>
    <row r="525" spans="1:21" s="40" customFormat="1" ht="15" customHeight="1">
      <c r="A525" s="150"/>
      <c r="B525" s="368" t="s">
        <v>124</v>
      </c>
      <c r="C525" s="369"/>
      <c r="D525" s="370"/>
      <c r="E525" s="371" t="s">
        <v>61</v>
      </c>
      <c r="F525" s="372"/>
      <c r="G525" s="373">
        <v>330</v>
      </c>
      <c r="H525" s="374"/>
      <c r="I525" s="314">
        <f>+'Mensual VEF 2019'!I1451+'Mensual VEF 2019'!I1606+'Mensual VEF 2019'!I1761</f>
        <v>80</v>
      </c>
      <c r="J525" s="315"/>
      <c r="K525" s="316"/>
      <c r="L525" s="314">
        <f>+'Mensual VEF 2019'!L1451+'Mensual VEF 2019'!L1606+'Mensual VEF 2019'!L1761</f>
        <v>80</v>
      </c>
      <c r="M525" s="315"/>
      <c r="N525" s="316"/>
      <c r="O525" s="317">
        <f>+'Mensual VEF 2019'!O1761</f>
        <v>330</v>
      </c>
      <c r="P525" s="315"/>
      <c r="Q525" s="316"/>
      <c r="R525" s="317">
        <f>+'Mensual VEF 2019'!R1761</f>
        <v>336</v>
      </c>
      <c r="S525" s="315"/>
      <c r="T525" s="316"/>
      <c r="U525" s="60">
        <f t="shared" si="12"/>
        <v>1.0181818181818181</v>
      </c>
    </row>
    <row r="526" spans="1:21" s="40" customFormat="1">
      <c r="A526" s="150"/>
      <c r="B526" s="368" t="s">
        <v>58</v>
      </c>
      <c r="C526" s="369"/>
      <c r="D526" s="370"/>
      <c r="E526" s="371" t="s">
        <v>61</v>
      </c>
      <c r="F526" s="372"/>
      <c r="G526" s="373">
        <v>2</v>
      </c>
      <c r="H526" s="374"/>
      <c r="I526" s="314">
        <f>+'Mensual VEF 2019'!I1452+'Mensual VEF 2019'!I1607+'Mensual VEF 2019'!I1762</f>
        <v>0</v>
      </c>
      <c r="J526" s="315"/>
      <c r="K526" s="316"/>
      <c r="L526" s="314">
        <f>+'Mensual VEF 2019'!L1452+'Mensual VEF 2019'!L1607+'Mensual VEF 2019'!L1762</f>
        <v>0</v>
      </c>
      <c r="M526" s="315"/>
      <c r="N526" s="316"/>
      <c r="O526" s="317">
        <f>+'Mensual VEF 2019'!O1762</f>
        <v>2</v>
      </c>
      <c r="P526" s="315"/>
      <c r="Q526" s="316"/>
      <c r="R526" s="317">
        <f>+'Mensual VEF 2019'!R1762</f>
        <v>2</v>
      </c>
      <c r="S526" s="315"/>
      <c r="T526" s="316"/>
      <c r="U526" s="60">
        <f t="shared" si="12"/>
        <v>1</v>
      </c>
    </row>
    <row r="527" spans="1:21" s="40" customFormat="1">
      <c r="A527" s="150"/>
      <c r="B527" s="368" t="s">
        <v>59</v>
      </c>
      <c r="C527" s="369"/>
      <c r="D527" s="370"/>
      <c r="E527" s="371" t="s">
        <v>61</v>
      </c>
      <c r="F527" s="372"/>
      <c r="G527" s="373">
        <v>20</v>
      </c>
      <c r="H527" s="374"/>
      <c r="I527" s="314">
        <f>+'Mensual VEF 2019'!I1453+'Mensual VEF 2019'!I1608+'Mensual VEF 2019'!I1763</f>
        <v>0</v>
      </c>
      <c r="J527" s="315"/>
      <c r="K527" s="316"/>
      <c r="L527" s="314">
        <f>+'Mensual VEF 2019'!L1453+'Mensual VEF 2019'!L1608+'Mensual VEF 2019'!L1763</f>
        <v>0</v>
      </c>
      <c r="M527" s="315"/>
      <c r="N527" s="316"/>
      <c r="O527" s="317">
        <f>+'Mensual VEF 2019'!O1763</f>
        <v>20</v>
      </c>
      <c r="P527" s="315"/>
      <c r="Q527" s="316"/>
      <c r="R527" s="317">
        <f>+'Mensual VEF 2019'!R1763</f>
        <v>20</v>
      </c>
      <c r="S527" s="315"/>
      <c r="T527" s="316"/>
      <c r="U527" s="60">
        <f t="shared" si="12"/>
        <v>1</v>
      </c>
    </row>
    <row r="528" spans="1:21" s="40" customFormat="1">
      <c r="A528" s="150"/>
      <c r="B528" s="368" t="s">
        <v>60</v>
      </c>
      <c r="C528" s="369"/>
      <c r="D528" s="370"/>
      <c r="E528" s="371" t="s">
        <v>61</v>
      </c>
      <c r="F528" s="372"/>
      <c r="G528" s="373">
        <v>681</v>
      </c>
      <c r="H528" s="356"/>
      <c r="I528" s="314">
        <f>+'Mensual VEF 2019'!I1454+'Mensual VEF 2019'!I1609+'Mensual VEF 2019'!I1764</f>
        <v>134</v>
      </c>
      <c r="J528" s="315"/>
      <c r="K528" s="316"/>
      <c r="L528" s="314">
        <f>+'Mensual VEF 2019'!L1454+'Mensual VEF 2019'!L1609+'Mensual VEF 2019'!L1764</f>
        <v>132</v>
      </c>
      <c r="M528" s="315"/>
      <c r="N528" s="316"/>
      <c r="O528" s="317">
        <f>+'Mensual VEF 2019'!O1764</f>
        <v>681</v>
      </c>
      <c r="P528" s="315"/>
      <c r="Q528" s="316"/>
      <c r="R528" s="317">
        <f>+'Mensual VEF 2019'!R1764</f>
        <v>646</v>
      </c>
      <c r="S528" s="315"/>
      <c r="T528" s="316"/>
      <c r="U528" s="60">
        <f t="shared" si="12"/>
        <v>0.94860499265785614</v>
      </c>
    </row>
    <row r="529" spans="1:21" s="40" customFormat="1">
      <c r="A529" s="150"/>
      <c r="B529" s="368" t="s">
        <v>70</v>
      </c>
      <c r="C529" s="369"/>
      <c r="D529" s="370"/>
      <c r="E529" s="371" t="s">
        <v>61</v>
      </c>
      <c r="F529" s="372"/>
      <c r="G529" s="373">
        <v>102</v>
      </c>
      <c r="H529" s="374"/>
      <c r="I529" s="314">
        <f>+'Mensual VEF 2019'!I1455+'Mensual VEF 2019'!I1610+'Mensual VEF 2019'!I1765</f>
        <v>42</v>
      </c>
      <c r="J529" s="315"/>
      <c r="K529" s="316"/>
      <c r="L529" s="314">
        <f>+'Mensual VEF 2019'!L1455+'Mensual VEF 2019'!L1610+'Mensual VEF 2019'!L1765</f>
        <v>38</v>
      </c>
      <c r="M529" s="315"/>
      <c r="N529" s="316"/>
      <c r="O529" s="317">
        <f>+'Mensual VEF 2019'!O1765</f>
        <v>102</v>
      </c>
      <c r="P529" s="315"/>
      <c r="Q529" s="316"/>
      <c r="R529" s="317">
        <f>+'Mensual VEF 2019'!R1765</f>
        <v>90</v>
      </c>
      <c r="S529" s="315"/>
      <c r="T529" s="316"/>
      <c r="U529" s="60">
        <f t="shared" si="12"/>
        <v>0.88235294117647056</v>
      </c>
    </row>
    <row r="530" spans="1:21" s="40" customFormat="1">
      <c r="A530" s="150"/>
      <c r="B530" s="375" t="s">
        <v>71</v>
      </c>
      <c r="C530" s="376"/>
      <c r="D530" s="377"/>
      <c r="E530" s="378"/>
      <c r="F530" s="367"/>
      <c r="G530" s="379"/>
      <c r="H530" s="380"/>
      <c r="I530" s="365"/>
      <c r="J530" s="366"/>
      <c r="K530" s="366"/>
      <c r="L530" s="366"/>
      <c r="M530" s="366"/>
      <c r="N530" s="367"/>
      <c r="O530" s="365"/>
      <c r="P530" s="366"/>
      <c r="Q530" s="366"/>
      <c r="R530" s="366"/>
      <c r="S530" s="366"/>
      <c r="T530" s="366"/>
      <c r="U530" s="60"/>
    </row>
    <row r="531" spans="1:21" s="40" customFormat="1">
      <c r="A531" s="150"/>
      <c r="B531" s="368" t="s">
        <v>81</v>
      </c>
      <c r="C531" s="369"/>
      <c r="D531" s="370"/>
      <c r="E531" s="371" t="s">
        <v>74</v>
      </c>
      <c r="F531" s="372"/>
      <c r="G531" s="373">
        <v>260</v>
      </c>
      <c r="H531" s="374"/>
      <c r="I531" s="314">
        <f>+'Mensual VEF 2019'!I1457+'Mensual VEF 2019'!I1612+'Mensual VEF 2019'!I1767</f>
        <v>20</v>
      </c>
      <c r="J531" s="315"/>
      <c r="K531" s="316"/>
      <c r="L531" s="314">
        <f>+'Mensual VEF 2019'!L1457+'Mensual VEF 2019'!L1612+'Mensual VEF 2019'!L1767</f>
        <v>24.51</v>
      </c>
      <c r="M531" s="315"/>
      <c r="N531" s="316"/>
      <c r="O531" s="317">
        <f>+'Mensual VEF 2019'!O1767</f>
        <v>260</v>
      </c>
      <c r="P531" s="315"/>
      <c r="Q531" s="316"/>
      <c r="R531" s="317">
        <f>+'Mensual VEF 2019'!R1767</f>
        <v>288.69</v>
      </c>
      <c r="S531" s="315"/>
      <c r="T531" s="316"/>
      <c r="U531" s="60">
        <f t="shared" si="12"/>
        <v>1.1103461538461539</v>
      </c>
    </row>
    <row r="532" spans="1:21">
      <c r="A532" s="4"/>
      <c r="B532" s="346" t="s">
        <v>72</v>
      </c>
      <c r="C532" s="359"/>
      <c r="D532" s="360"/>
      <c r="E532" s="361"/>
      <c r="F532" s="362"/>
      <c r="G532" s="363"/>
      <c r="H532" s="364"/>
      <c r="I532" s="365"/>
      <c r="J532" s="366"/>
      <c r="K532" s="366"/>
      <c r="L532" s="366"/>
      <c r="M532" s="366"/>
      <c r="N532" s="367"/>
      <c r="O532" s="365"/>
      <c r="P532" s="366"/>
      <c r="Q532" s="366"/>
      <c r="R532" s="366"/>
      <c r="S532" s="366"/>
      <c r="T532" s="366"/>
      <c r="U532" s="60"/>
    </row>
    <row r="533" spans="1:21">
      <c r="A533" s="4"/>
      <c r="B533" s="307" t="s">
        <v>58</v>
      </c>
      <c r="C533" s="308"/>
      <c r="D533" s="309"/>
      <c r="E533" s="310" t="s">
        <v>61</v>
      </c>
      <c r="F533" s="311"/>
      <c r="G533" s="351">
        <v>1</v>
      </c>
      <c r="H533" s="353"/>
      <c r="I533" s="314">
        <f>+'Mensual VEF 2019'!I1459+'Mensual VEF 2019'!I1614+'Mensual VEF 2019'!I1769</f>
        <v>0</v>
      </c>
      <c r="J533" s="315"/>
      <c r="K533" s="316"/>
      <c r="L533" s="314">
        <f>+'Mensual VEF 2019'!L1459+'Mensual VEF 2019'!L1614+'Mensual VEF 2019'!L1769</f>
        <v>0</v>
      </c>
      <c r="M533" s="315"/>
      <c r="N533" s="316"/>
      <c r="O533" s="317">
        <f>+'Mensual VEF 2019'!O1769</f>
        <v>1</v>
      </c>
      <c r="P533" s="315"/>
      <c r="Q533" s="316"/>
      <c r="R533" s="317">
        <f>+'Mensual VEF 2019'!R1769</f>
        <v>1</v>
      </c>
      <c r="S533" s="315"/>
      <c r="T533" s="316"/>
      <c r="U533" s="60">
        <f t="shared" si="12"/>
        <v>1</v>
      </c>
    </row>
    <row r="534" spans="1:21">
      <c r="A534" s="4"/>
      <c r="B534" s="307" t="s">
        <v>59</v>
      </c>
      <c r="C534" s="308"/>
      <c r="D534" s="309"/>
      <c r="E534" s="310" t="s">
        <v>61</v>
      </c>
      <c r="F534" s="311"/>
      <c r="G534" s="351">
        <v>10</v>
      </c>
      <c r="H534" s="353"/>
      <c r="I534" s="314">
        <f>+'Mensual VEF 2019'!I1460+'Mensual VEF 2019'!I1615+'Mensual VEF 2019'!I1770</f>
        <v>0</v>
      </c>
      <c r="J534" s="315"/>
      <c r="K534" s="316"/>
      <c r="L534" s="314">
        <f>+'Mensual VEF 2019'!L1460+'Mensual VEF 2019'!L1615+'Mensual VEF 2019'!L1770</f>
        <v>0</v>
      </c>
      <c r="M534" s="315"/>
      <c r="N534" s="316"/>
      <c r="O534" s="317">
        <f>+'Mensual VEF 2019'!O1770</f>
        <v>10</v>
      </c>
      <c r="P534" s="315"/>
      <c r="Q534" s="316"/>
      <c r="R534" s="317">
        <f>+'Mensual VEF 2019'!R1770</f>
        <v>10</v>
      </c>
      <c r="S534" s="315"/>
      <c r="T534" s="316"/>
      <c r="U534" s="60">
        <f t="shared" si="12"/>
        <v>1</v>
      </c>
    </row>
    <row r="535" spans="1:21">
      <c r="A535" s="4"/>
      <c r="B535" s="307" t="s">
        <v>60</v>
      </c>
      <c r="C535" s="308"/>
      <c r="D535" s="309"/>
      <c r="E535" s="310" t="s">
        <v>61</v>
      </c>
      <c r="F535" s="311"/>
      <c r="G535" s="351">
        <v>167</v>
      </c>
      <c r="H535" s="316"/>
      <c r="I535" s="314">
        <f>+'Mensual VEF 2019'!I1461+'Mensual VEF 2019'!I1616+'Mensual VEF 2019'!I1771</f>
        <v>0</v>
      </c>
      <c r="J535" s="315"/>
      <c r="K535" s="316"/>
      <c r="L535" s="314">
        <f>+'Mensual VEF 2019'!L1461+'Mensual VEF 2019'!L1616+'Mensual VEF 2019'!L1771</f>
        <v>0</v>
      </c>
      <c r="M535" s="315"/>
      <c r="N535" s="316"/>
      <c r="O535" s="317">
        <f>+'Mensual VEF 2019'!O1771</f>
        <v>167</v>
      </c>
      <c r="P535" s="315"/>
      <c r="Q535" s="316"/>
      <c r="R535" s="317">
        <f>+'Mensual VEF 2019'!R1771</f>
        <v>167</v>
      </c>
      <c r="S535" s="315"/>
      <c r="T535" s="316"/>
      <c r="U535" s="60">
        <f t="shared" si="12"/>
        <v>1</v>
      </c>
    </row>
    <row r="536" spans="1:21">
      <c r="A536" s="4"/>
      <c r="B536" s="346" t="s">
        <v>73</v>
      </c>
      <c r="C536" s="359"/>
      <c r="D536" s="360"/>
      <c r="E536" s="361"/>
      <c r="F536" s="362"/>
      <c r="G536" s="363"/>
      <c r="H536" s="364"/>
      <c r="I536" s="365"/>
      <c r="J536" s="366"/>
      <c r="K536" s="366"/>
      <c r="L536" s="366"/>
      <c r="M536" s="366"/>
      <c r="N536" s="367"/>
      <c r="O536" s="365"/>
      <c r="P536" s="366"/>
      <c r="Q536" s="366"/>
      <c r="R536" s="366"/>
      <c r="S536" s="366"/>
      <c r="T536" s="366"/>
      <c r="U536" s="60"/>
    </row>
    <row r="537" spans="1:21">
      <c r="A537" s="4"/>
      <c r="B537" s="307" t="s">
        <v>81</v>
      </c>
      <c r="C537" s="308"/>
      <c r="D537" s="309"/>
      <c r="E537" s="310" t="s">
        <v>74</v>
      </c>
      <c r="F537" s="311"/>
      <c r="G537" s="351">
        <v>100</v>
      </c>
      <c r="H537" s="353"/>
      <c r="I537" s="314">
        <f>+'Mensual VEF 2019'!I1463+'Mensual VEF 2019'!I1618+'Mensual VEF 2019'!I1773</f>
        <v>0</v>
      </c>
      <c r="J537" s="315"/>
      <c r="K537" s="316"/>
      <c r="L537" s="314">
        <f>+'Mensual VEF 2019'!L1463+'Mensual VEF 2019'!L1618+'Mensual VEF 2019'!L1773</f>
        <v>0</v>
      </c>
      <c r="M537" s="315"/>
      <c r="N537" s="316"/>
      <c r="O537" s="317">
        <f>+'Mensual VEF 2019'!O1773</f>
        <v>100</v>
      </c>
      <c r="P537" s="315"/>
      <c r="Q537" s="316"/>
      <c r="R537" s="317">
        <f>+'Mensual VEF 2019'!R1773</f>
        <v>100</v>
      </c>
      <c r="S537" s="315"/>
      <c r="T537" s="316"/>
      <c r="U537" s="60">
        <f t="shared" si="12"/>
        <v>1</v>
      </c>
    </row>
    <row r="538" spans="1:21">
      <c r="A538" s="4"/>
      <c r="B538" s="346" t="s">
        <v>76</v>
      </c>
      <c r="C538" s="359"/>
      <c r="D538" s="360"/>
      <c r="E538" s="361"/>
      <c r="F538" s="362"/>
      <c r="G538" s="363"/>
      <c r="H538" s="364"/>
      <c r="I538" s="365"/>
      <c r="J538" s="366"/>
      <c r="K538" s="366"/>
      <c r="L538" s="366"/>
      <c r="M538" s="366"/>
      <c r="N538" s="367"/>
      <c r="O538" s="365"/>
      <c r="P538" s="366"/>
      <c r="Q538" s="366"/>
      <c r="R538" s="366"/>
      <c r="S538" s="366"/>
      <c r="T538" s="366"/>
      <c r="U538" s="60"/>
    </row>
    <row r="539" spans="1:21">
      <c r="A539" s="4"/>
      <c r="B539" s="307" t="s">
        <v>124</v>
      </c>
      <c r="C539" s="308"/>
      <c r="D539" s="309"/>
      <c r="E539" s="310" t="s">
        <v>61</v>
      </c>
      <c r="F539" s="311"/>
      <c r="G539" s="351">
        <v>580</v>
      </c>
      <c r="H539" s="353"/>
      <c r="I539" s="314">
        <f>+'Mensual VEF 2019'!I1465+'Mensual VEF 2019'!I1620+'Mensual VEF 2019'!I1775</f>
        <v>150</v>
      </c>
      <c r="J539" s="315"/>
      <c r="K539" s="316"/>
      <c r="L539" s="314">
        <f>+'Mensual VEF 2019'!L1465+'Mensual VEF 2019'!L1620+'Mensual VEF 2019'!L1775</f>
        <v>150</v>
      </c>
      <c r="M539" s="315"/>
      <c r="N539" s="316"/>
      <c r="O539" s="317">
        <f>+'Mensual VEF 2019'!O1775</f>
        <v>580</v>
      </c>
      <c r="P539" s="315"/>
      <c r="Q539" s="316"/>
      <c r="R539" s="317">
        <f>+'Mensual VEF 2019'!R1775</f>
        <v>587</v>
      </c>
      <c r="S539" s="315"/>
      <c r="T539" s="316"/>
      <c r="U539" s="60">
        <f t="shared" si="12"/>
        <v>1.0120689655172415</v>
      </c>
    </row>
    <row r="540" spans="1:21">
      <c r="A540" s="4"/>
      <c r="B540" s="307" t="s">
        <v>58</v>
      </c>
      <c r="C540" s="308"/>
      <c r="D540" s="309"/>
      <c r="E540" s="310" t="s">
        <v>61</v>
      </c>
      <c r="F540" s="311"/>
      <c r="G540" s="351">
        <v>5</v>
      </c>
      <c r="H540" s="353"/>
      <c r="I540" s="314">
        <f>+'Mensual VEF 2019'!I1466+'Mensual VEF 2019'!I1621+'Mensual VEF 2019'!I1776</f>
        <v>0</v>
      </c>
      <c r="J540" s="315"/>
      <c r="K540" s="316"/>
      <c r="L540" s="314">
        <f>+'Mensual VEF 2019'!L1466+'Mensual VEF 2019'!L1621+'Mensual VEF 2019'!L1776</f>
        <v>0</v>
      </c>
      <c r="M540" s="315"/>
      <c r="N540" s="316"/>
      <c r="O540" s="317">
        <f>+'Mensual VEF 2019'!O1776</f>
        <v>5</v>
      </c>
      <c r="P540" s="315"/>
      <c r="Q540" s="316"/>
      <c r="R540" s="317">
        <f>+'Mensual VEF 2019'!R1776</f>
        <v>5</v>
      </c>
      <c r="S540" s="315"/>
      <c r="T540" s="316"/>
      <c r="U540" s="60">
        <f t="shared" si="12"/>
        <v>1</v>
      </c>
    </row>
    <row r="541" spans="1:21">
      <c r="A541" s="4"/>
      <c r="B541" s="307" t="s">
        <v>59</v>
      </c>
      <c r="C541" s="308"/>
      <c r="D541" s="309"/>
      <c r="E541" s="310" t="s">
        <v>61</v>
      </c>
      <c r="F541" s="311"/>
      <c r="G541" s="351">
        <v>50</v>
      </c>
      <c r="H541" s="353"/>
      <c r="I541" s="314">
        <f>+'Mensual VEF 2019'!I1467+'Mensual VEF 2019'!I1622+'Mensual VEF 2019'!I1777</f>
        <v>0</v>
      </c>
      <c r="J541" s="315"/>
      <c r="K541" s="316"/>
      <c r="L541" s="314">
        <f>+'Mensual VEF 2019'!L1467+'Mensual VEF 2019'!L1622+'Mensual VEF 2019'!L1777</f>
        <v>0</v>
      </c>
      <c r="M541" s="315"/>
      <c r="N541" s="316"/>
      <c r="O541" s="317">
        <f>+'Mensual VEF 2019'!O1777</f>
        <v>50</v>
      </c>
      <c r="P541" s="315"/>
      <c r="Q541" s="316"/>
      <c r="R541" s="317">
        <f>+'Mensual VEF 2019'!R1777</f>
        <v>50</v>
      </c>
      <c r="S541" s="315"/>
      <c r="T541" s="316"/>
      <c r="U541" s="60">
        <f t="shared" si="12"/>
        <v>1</v>
      </c>
    </row>
    <row r="542" spans="1:21">
      <c r="A542" s="4"/>
      <c r="B542" s="307" t="s">
        <v>60</v>
      </c>
      <c r="C542" s="308"/>
      <c r="D542" s="309"/>
      <c r="E542" s="310" t="s">
        <v>61</v>
      </c>
      <c r="F542" s="311"/>
      <c r="G542" s="351">
        <v>1708</v>
      </c>
      <c r="H542" s="316"/>
      <c r="I542" s="314">
        <f>+'Mensual VEF 2019'!I1468+'Mensual VEF 2019'!I1623+'Mensual VEF 2019'!I1778</f>
        <v>327</v>
      </c>
      <c r="J542" s="315"/>
      <c r="K542" s="316"/>
      <c r="L542" s="314">
        <f>+'Mensual VEF 2019'!L1468+'Mensual VEF 2019'!L1623+'Mensual VEF 2019'!L1778</f>
        <v>341</v>
      </c>
      <c r="M542" s="315"/>
      <c r="N542" s="316"/>
      <c r="O542" s="317">
        <f>+'Mensual VEF 2019'!O1778</f>
        <v>1708</v>
      </c>
      <c r="P542" s="315"/>
      <c r="Q542" s="316"/>
      <c r="R542" s="317">
        <f>+'Mensual VEF 2019'!R1778</f>
        <v>1549</v>
      </c>
      <c r="S542" s="315"/>
      <c r="T542" s="316"/>
      <c r="U542" s="60">
        <f t="shared" si="12"/>
        <v>0.90690866510538637</v>
      </c>
    </row>
    <row r="543" spans="1:21">
      <c r="A543" s="4"/>
      <c r="B543" s="307" t="s">
        <v>75</v>
      </c>
      <c r="C543" s="308"/>
      <c r="D543" s="309"/>
      <c r="E543" s="310" t="s">
        <v>61</v>
      </c>
      <c r="F543" s="311"/>
      <c r="G543" s="351">
        <v>8</v>
      </c>
      <c r="H543" s="353"/>
      <c r="I543" s="314">
        <f>+'Mensual VEF 2019'!I1469+'Mensual VEF 2019'!I1624+'Mensual VEF 2019'!I1779</f>
        <v>0</v>
      </c>
      <c r="J543" s="315"/>
      <c r="K543" s="316"/>
      <c r="L543" s="314">
        <f>+'Mensual VEF 2019'!L1469+'Mensual VEF 2019'!L1624+'Mensual VEF 2019'!L1779</f>
        <v>0</v>
      </c>
      <c r="M543" s="315"/>
      <c r="N543" s="316"/>
      <c r="O543" s="317">
        <f>+'Mensual VEF 2019'!O1779</f>
        <v>8</v>
      </c>
      <c r="P543" s="315"/>
      <c r="Q543" s="316"/>
      <c r="R543" s="317">
        <f>+'Mensual VEF 2019'!R1779</f>
        <v>8</v>
      </c>
      <c r="S543" s="315"/>
      <c r="T543" s="316"/>
      <c r="U543" s="60">
        <f t="shared" si="12"/>
        <v>1</v>
      </c>
    </row>
    <row r="544" spans="1:21">
      <c r="A544" s="4"/>
      <c r="B544" s="307" t="s">
        <v>60</v>
      </c>
      <c r="C544" s="308"/>
      <c r="D544" s="309"/>
      <c r="E544" s="310" t="s">
        <v>61</v>
      </c>
      <c r="F544" s="311"/>
      <c r="G544" s="351">
        <v>96</v>
      </c>
      <c r="H544" s="353"/>
      <c r="I544" s="314">
        <f>+'Mensual VEF 2019'!I1470+'Mensual VEF 2019'!I1625+'Mensual VEF 2019'!I1780</f>
        <v>24</v>
      </c>
      <c r="J544" s="315"/>
      <c r="K544" s="316"/>
      <c r="L544" s="314">
        <f>+'Mensual VEF 2019'!L1470+'Mensual VEF 2019'!L1625+'Mensual VEF 2019'!L1780</f>
        <v>24</v>
      </c>
      <c r="M544" s="315"/>
      <c r="N544" s="316"/>
      <c r="O544" s="317">
        <f>+'Mensual VEF 2019'!O1780</f>
        <v>96</v>
      </c>
      <c r="P544" s="315"/>
      <c r="Q544" s="316"/>
      <c r="R544" s="317">
        <f>+'Mensual VEF 2019'!R1780</f>
        <v>88</v>
      </c>
      <c r="S544" s="315"/>
      <c r="T544" s="316"/>
      <c r="U544" s="60">
        <f t="shared" si="12"/>
        <v>0.91666666666666663</v>
      </c>
    </row>
    <row r="545" spans="1:21">
      <c r="A545" s="4"/>
      <c r="B545" s="346" t="s">
        <v>77</v>
      </c>
      <c r="C545" s="359"/>
      <c r="D545" s="360"/>
      <c r="E545" s="361"/>
      <c r="F545" s="362"/>
      <c r="G545" s="363"/>
      <c r="H545" s="364"/>
      <c r="I545" s="365"/>
      <c r="J545" s="366"/>
      <c r="K545" s="366"/>
      <c r="L545" s="366"/>
      <c r="M545" s="366"/>
      <c r="N545" s="367"/>
      <c r="O545" s="365"/>
      <c r="P545" s="366"/>
      <c r="Q545" s="366"/>
      <c r="R545" s="366"/>
      <c r="S545" s="366"/>
      <c r="T545" s="366"/>
      <c r="U545" s="60"/>
    </row>
    <row r="546" spans="1:21">
      <c r="A546" s="4"/>
      <c r="B546" s="307" t="s">
        <v>81</v>
      </c>
      <c r="C546" s="308"/>
      <c r="D546" s="309"/>
      <c r="E546" s="310" t="s">
        <v>74</v>
      </c>
      <c r="F546" s="311"/>
      <c r="G546" s="351">
        <v>500</v>
      </c>
      <c r="H546" s="353"/>
      <c r="I546" s="314">
        <f>+'Mensual VEF 2019'!I1472+'Mensual VEF 2019'!I1627+'Mensual VEF 2019'!I1782</f>
        <v>15</v>
      </c>
      <c r="J546" s="315"/>
      <c r="K546" s="316"/>
      <c r="L546" s="314">
        <f>+'Mensual VEF 2019'!L1472+'Mensual VEF 2019'!L1627+'Mensual VEF 2019'!L1782</f>
        <v>14.91</v>
      </c>
      <c r="M546" s="315"/>
      <c r="N546" s="316"/>
      <c r="O546" s="317">
        <f>+'Mensual VEF 2019'!O1782</f>
        <v>500</v>
      </c>
      <c r="P546" s="315"/>
      <c r="Q546" s="316"/>
      <c r="R546" s="317">
        <f>+'Mensual VEF 2019'!R1782</f>
        <v>506.54999999999995</v>
      </c>
      <c r="S546" s="315"/>
      <c r="T546" s="316"/>
      <c r="U546" s="60">
        <f t="shared" si="12"/>
        <v>1.0130999999999999</v>
      </c>
    </row>
    <row r="547" spans="1:21">
      <c r="A547" s="4"/>
      <c r="B547" s="346" t="s">
        <v>125</v>
      </c>
      <c r="C547" s="359"/>
      <c r="D547" s="360"/>
      <c r="E547" s="361"/>
      <c r="F547" s="362"/>
      <c r="G547" s="363"/>
      <c r="H547" s="364"/>
      <c r="I547" s="365"/>
      <c r="J547" s="366"/>
      <c r="K547" s="366"/>
      <c r="L547" s="366"/>
      <c r="M547" s="366"/>
      <c r="N547" s="367"/>
      <c r="O547" s="365"/>
      <c r="P547" s="366"/>
      <c r="Q547" s="366"/>
      <c r="R547" s="366"/>
      <c r="S547" s="366"/>
      <c r="T547" s="366"/>
      <c r="U547" s="60"/>
    </row>
    <row r="548" spans="1:21">
      <c r="A548" s="4"/>
      <c r="B548" s="307" t="s">
        <v>126</v>
      </c>
      <c r="C548" s="308"/>
      <c r="D548" s="309"/>
      <c r="E548" s="310" t="s">
        <v>61</v>
      </c>
      <c r="F548" s="311"/>
      <c r="G548" s="351">
        <v>8</v>
      </c>
      <c r="H548" s="353"/>
      <c r="I548" s="314">
        <f>+'Mensual VEF 2019'!I1474+'Mensual VEF 2019'!I1629+'Mensual VEF 2019'!I1784</f>
        <v>0</v>
      </c>
      <c r="J548" s="315"/>
      <c r="K548" s="316"/>
      <c r="L548" s="314">
        <f>+'Mensual VEF 2019'!L1474+'Mensual VEF 2019'!L1629+'Mensual VEF 2019'!L1784</f>
        <v>0</v>
      </c>
      <c r="M548" s="315"/>
      <c r="N548" s="316"/>
      <c r="O548" s="317">
        <f>+'Mensual VEF 2019'!O1784</f>
        <v>8</v>
      </c>
      <c r="P548" s="315"/>
      <c r="Q548" s="316"/>
      <c r="R548" s="317">
        <f>+'Mensual VEF 2019'!R1784</f>
        <v>8</v>
      </c>
      <c r="S548" s="315"/>
      <c r="T548" s="316"/>
      <c r="U548" s="60">
        <f t="shared" si="12"/>
        <v>1</v>
      </c>
    </row>
    <row r="549" spans="1:21" ht="15" customHeight="1">
      <c r="A549" s="4"/>
      <c r="B549" s="307" t="s">
        <v>60</v>
      </c>
      <c r="C549" s="308"/>
      <c r="D549" s="309"/>
      <c r="E549" s="310" t="s">
        <v>61</v>
      </c>
      <c r="F549" s="311"/>
      <c r="G549" s="351">
        <v>64</v>
      </c>
      <c r="H549" s="353"/>
      <c r="I549" s="314">
        <f>+'Mensual VEF 2019'!I1475+'Mensual VEF 2019'!I1630+'Mensual VEF 2019'!I1785</f>
        <v>0</v>
      </c>
      <c r="J549" s="315"/>
      <c r="K549" s="316"/>
      <c r="L549" s="314">
        <f>+'Mensual VEF 2019'!L1475+'Mensual VEF 2019'!L1630+'Mensual VEF 2019'!L1785</f>
        <v>12</v>
      </c>
      <c r="M549" s="315"/>
      <c r="N549" s="316"/>
      <c r="O549" s="317">
        <f>+'Mensual VEF 2019'!O1785</f>
        <v>64</v>
      </c>
      <c r="P549" s="315"/>
      <c r="Q549" s="316"/>
      <c r="R549" s="317">
        <f>+'Mensual VEF 2019'!R1785</f>
        <v>64</v>
      </c>
      <c r="S549" s="315"/>
      <c r="T549" s="316"/>
      <c r="U549" s="60">
        <f t="shared" si="12"/>
        <v>1</v>
      </c>
    </row>
    <row r="550" spans="1:21">
      <c r="A550" s="4"/>
      <c r="B550" s="346" t="s">
        <v>84</v>
      </c>
      <c r="C550" s="347"/>
      <c r="D550" s="348"/>
      <c r="E550" s="349"/>
      <c r="F550" s="350"/>
      <c r="G550" s="351"/>
      <c r="H550" s="316"/>
      <c r="I550" s="354"/>
      <c r="J550" s="355"/>
      <c r="K550" s="356"/>
      <c r="L550" s="357"/>
      <c r="M550" s="355"/>
      <c r="N550" s="358"/>
      <c r="O550" s="357"/>
      <c r="P550" s="355"/>
      <c r="Q550" s="355"/>
      <c r="R550" s="355"/>
      <c r="S550" s="355"/>
      <c r="T550" s="355"/>
      <c r="U550" s="60"/>
    </row>
    <row r="551" spans="1:21">
      <c r="A551" s="4"/>
      <c r="B551" s="307" t="s">
        <v>78</v>
      </c>
      <c r="C551" s="308"/>
      <c r="D551" s="309"/>
      <c r="E551" s="310" t="s">
        <v>61</v>
      </c>
      <c r="F551" s="311"/>
      <c r="G551" s="351">
        <v>36</v>
      </c>
      <c r="H551" s="353"/>
      <c r="I551" s="314">
        <f>+'Mensual VEF 2019'!I1477+'Mensual VEF 2019'!I1632+'Mensual VEF 2019'!I1787</f>
        <v>12</v>
      </c>
      <c r="J551" s="315"/>
      <c r="K551" s="316"/>
      <c r="L551" s="314">
        <f>+'Mensual VEF 2019'!L1477+'Mensual VEF 2019'!L1632+'Mensual VEF 2019'!L1787</f>
        <v>12</v>
      </c>
      <c r="M551" s="315"/>
      <c r="N551" s="316"/>
      <c r="O551" s="317">
        <f>+'Mensual VEF 2019'!O1787</f>
        <v>36</v>
      </c>
      <c r="P551" s="315"/>
      <c r="Q551" s="316"/>
      <c r="R551" s="317">
        <f>+'Mensual VEF 2019'!R1787</f>
        <v>36</v>
      </c>
      <c r="S551" s="315"/>
      <c r="T551" s="316"/>
      <c r="U551" s="60">
        <f t="shared" si="12"/>
        <v>1</v>
      </c>
    </row>
    <row r="552" spans="1:21">
      <c r="A552" s="4"/>
      <c r="B552" s="346" t="s">
        <v>79</v>
      </c>
      <c r="C552" s="347"/>
      <c r="D552" s="348"/>
      <c r="E552" s="349"/>
      <c r="F552" s="350"/>
      <c r="G552" s="351"/>
      <c r="H552" s="316"/>
      <c r="I552" s="314"/>
      <c r="J552" s="315"/>
      <c r="K552" s="316"/>
      <c r="L552" s="317"/>
      <c r="M552" s="315"/>
      <c r="N552" s="352"/>
      <c r="O552" s="317"/>
      <c r="P552" s="315"/>
      <c r="Q552" s="315"/>
      <c r="R552" s="315"/>
      <c r="S552" s="315"/>
      <c r="T552" s="315"/>
      <c r="U552" s="60"/>
    </row>
    <row r="553" spans="1:21" ht="15" customHeight="1">
      <c r="A553" s="4"/>
      <c r="B553" s="307" t="s">
        <v>79</v>
      </c>
      <c r="C553" s="308"/>
      <c r="D553" s="309"/>
      <c r="E553" s="310" t="s">
        <v>61</v>
      </c>
      <c r="F553" s="311"/>
      <c r="G553" s="351">
        <v>15</v>
      </c>
      <c r="H553" s="316"/>
      <c r="I553" s="314">
        <f>+'Mensual VEF 2019'!I1479+'Mensual VEF 2019'!I1634+'Mensual VEF 2019'!I1789</f>
        <v>5</v>
      </c>
      <c r="J553" s="315"/>
      <c r="K553" s="316"/>
      <c r="L553" s="314">
        <f>+'Mensual VEF 2019'!L1479+'Mensual VEF 2019'!L1634+'Mensual VEF 2019'!L1789</f>
        <v>5</v>
      </c>
      <c r="M553" s="315"/>
      <c r="N553" s="316"/>
      <c r="O553" s="317">
        <f>+'Mensual VEF 2019'!O1789</f>
        <v>15</v>
      </c>
      <c r="P553" s="315"/>
      <c r="Q553" s="316"/>
      <c r="R553" s="317">
        <f>+'Mensual VEF 2019'!R1789</f>
        <v>15</v>
      </c>
      <c r="S553" s="315"/>
      <c r="T553" s="316"/>
      <c r="U553" s="60">
        <f t="shared" si="12"/>
        <v>1</v>
      </c>
    </row>
    <row r="554" spans="1:21" ht="15" customHeight="1">
      <c r="A554" s="4"/>
      <c r="B554" s="346" t="s">
        <v>80</v>
      </c>
      <c r="C554" s="347"/>
      <c r="D554" s="348"/>
      <c r="E554" s="349"/>
      <c r="F554" s="350"/>
      <c r="G554" s="351"/>
      <c r="H554" s="316"/>
      <c r="I554" s="314"/>
      <c r="J554" s="315"/>
      <c r="K554" s="316"/>
      <c r="L554" s="317"/>
      <c r="M554" s="315"/>
      <c r="N554" s="352"/>
      <c r="O554" s="317"/>
      <c r="P554" s="315"/>
      <c r="Q554" s="315"/>
      <c r="R554" s="315"/>
      <c r="S554" s="315"/>
      <c r="T554" s="315"/>
      <c r="U554" s="60"/>
    </row>
    <row r="555" spans="1:21" ht="15" customHeight="1" thickBot="1">
      <c r="A555" s="4"/>
      <c r="B555" s="307" t="s">
        <v>80</v>
      </c>
      <c r="C555" s="308"/>
      <c r="D555" s="309"/>
      <c r="E555" s="310" t="s">
        <v>61</v>
      </c>
      <c r="F555" s="311"/>
      <c r="G555" s="312">
        <v>1</v>
      </c>
      <c r="H555" s="313"/>
      <c r="I555" s="314">
        <f>+'Mensual VEF 2019'!I1481+'Mensual VEF 2019'!I1636+'Mensual VEF 2019'!I1791</f>
        <v>1</v>
      </c>
      <c r="J555" s="315"/>
      <c r="K555" s="316"/>
      <c r="L555" s="314">
        <f>+'Mensual VEF 2019'!L1481+'Mensual VEF 2019'!L1636+'Mensual VEF 2019'!L1791</f>
        <v>2</v>
      </c>
      <c r="M555" s="315"/>
      <c r="N555" s="316"/>
      <c r="O555" s="317">
        <f>+'Mensual VEF 2019'!O1791</f>
        <v>1</v>
      </c>
      <c r="P555" s="315"/>
      <c r="Q555" s="316"/>
      <c r="R555" s="317">
        <f>+'Mensual VEF 2019'!R1791</f>
        <v>2</v>
      </c>
      <c r="S555" s="315"/>
      <c r="T555" s="316"/>
      <c r="U555" s="60">
        <f t="shared" si="12"/>
        <v>2</v>
      </c>
    </row>
    <row r="556" spans="1:21" ht="15.75" thickBot="1">
      <c r="A556" s="4"/>
      <c r="B556" s="318"/>
      <c r="C556" s="319"/>
      <c r="D556" s="319"/>
      <c r="E556" s="319"/>
      <c r="F556" s="320"/>
      <c r="G556" s="321"/>
      <c r="H556" s="322"/>
      <c r="I556" s="322"/>
      <c r="J556" s="322"/>
      <c r="K556" s="322"/>
      <c r="L556" s="322"/>
      <c r="M556" s="322"/>
      <c r="N556" s="323"/>
      <c r="O556" s="321"/>
      <c r="P556" s="322"/>
      <c r="Q556" s="322"/>
      <c r="R556" s="322"/>
      <c r="S556" s="322"/>
      <c r="T556" s="322"/>
      <c r="U556" s="323"/>
    </row>
    <row r="557" spans="1:21" ht="15.75" thickBot="1">
      <c r="B557" s="7"/>
      <c r="C557" s="8"/>
      <c r="D557" s="9"/>
      <c r="E557" s="10"/>
      <c r="F557" s="11"/>
      <c r="G557" s="12"/>
      <c r="H557" s="13"/>
      <c r="I557" s="14"/>
      <c r="J557" s="14"/>
      <c r="K557" s="15"/>
      <c r="L557" s="14"/>
      <c r="M557" s="15"/>
      <c r="N557" s="14"/>
      <c r="O557" s="14"/>
      <c r="P557" s="14"/>
      <c r="Q557" s="14"/>
      <c r="R557" s="15"/>
      <c r="S557" s="14"/>
      <c r="T557" s="12"/>
      <c r="U557" s="14"/>
    </row>
    <row r="558" spans="1:21" ht="16.5" customHeight="1" thickBot="1">
      <c r="A558" s="4"/>
      <c r="B558" s="324" t="s">
        <v>22</v>
      </c>
      <c r="C558" s="325"/>
      <c r="D558" s="325"/>
      <c r="E558" s="325"/>
      <c r="F558" s="326"/>
      <c r="G558" s="330" t="s">
        <v>127</v>
      </c>
      <c r="H558" s="331"/>
      <c r="I558" s="331"/>
      <c r="J558" s="331"/>
      <c r="K558" s="331"/>
      <c r="L558" s="331"/>
      <c r="M558" s="331"/>
      <c r="N558" s="331"/>
      <c r="O558" s="331"/>
      <c r="P558" s="331"/>
      <c r="Q558" s="331"/>
      <c r="R558" s="331"/>
      <c r="S558" s="331"/>
      <c r="T558" s="331"/>
      <c r="U558" s="332"/>
    </row>
    <row r="559" spans="1:21" ht="15.75" customHeight="1" thickBot="1">
      <c r="A559" s="4"/>
      <c r="B559" s="327"/>
      <c r="C559" s="328"/>
      <c r="D559" s="328"/>
      <c r="E559" s="328"/>
      <c r="F559" s="329"/>
      <c r="G559" s="333" t="s">
        <v>24</v>
      </c>
      <c r="H559" s="334"/>
      <c r="I559" s="328" t="s">
        <v>135</v>
      </c>
      <c r="J559" s="328"/>
      <c r="K559" s="328"/>
      <c r="L559" s="328"/>
      <c r="M559" s="328"/>
      <c r="N559" s="329"/>
      <c r="O559" s="339" t="s">
        <v>134</v>
      </c>
      <c r="P559" s="340"/>
      <c r="Q559" s="340"/>
      <c r="R559" s="340"/>
      <c r="S559" s="340"/>
      <c r="T559" s="340"/>
      <c r="U559" s="341"/>
    </row>
    <row r="560" spans="1:21" ht="15.75" customHeight="1" thickBot="1">
      <c r="A560" s="4"/>
      <c r="B560" s="327"/>
      <c r="C560" s="328"/>
      <c r="D560" s="328"/>
      <c r="E560" s="328"/>
      <c r="F560" s="329"/>
      <c r="G560" s="335"/>
      <c r="H560" s="336"/>
      <c r="I560" s="280" t="s">
        <v>18</v>
      </c>
      <c r="J560" s="281"/>
      <c r="K560" s="282"/>
      <c r="L560" s="280" t="s">
        <v>25</v>
      </c>
      <c r="M560" s="281"/>
      <c r="N560" s="282"/>
      <c r="O560" s="280" t="s">
        <v>18</v>
      </c>
      <c r="P560" s="281"/>
      <c r="Q560" s="342"/>
      <c r="R560" s="343" t="s">
        <v>25</v>
      </c>
      <c r="S560" s="281"/>
      <c r="T560" s="282"/>
      <c r="U560" s="344" t="s">
        <v>20</v>
      </c>
    </row>
    <row r="561" spans="1:21" ht="25.5" customHeight="1" thickBot="1">
      <c r="A561" s="4"/>
      <c r="B561" s="327"/>
      <c r="C561" s="328"/>
      <c r="D561" s="328"/>
      <c r="E561" s="328"/>
      <c r="F561" s="329"/>
      <c r="G561" s="337"/>
      <c r="H561" s="338"/>
      <c r="I561" s="175" t="s">
        <v>26</v>
      </c>
      <c r="J561" s="177" t="s">
        <v>27</v>
      </c>
      <c r="K561" s="177" t="s">
        <v>28</v>
      </c>
      <c r="L561" s="175" t="s">
        <v>26</v>
      </c>
      <c r="M561" s="177" t="s">
        <v>27</v>
      </c>
      <c r="N561" s="176" t="s">
        <v>28</v>
      </c>
      <c r="O561" s="19" t="s">
        <v>26</v>
      </c>
      <c r="P561" s="175" t="s">
        <v>27</v>
      </c>
      <c r="Q561" s="20" t="s">
        <v>28</v>
      </c>
      <c r="R561" s="21" t="s">
        <v>26</v>
      </c>
      <c r="S561" s="174" t="s">
        <v>27</v>
      </c>
      <c r="T561" s="177" t="s">
        <v>28</v>
      </c>
      <c r="U561" s="345"/>
    </row>
    <row r="562" spans="1:21" ht="15.75" thickBot="1">
      <c r="A562" s="4"/>
      <c r="B562" s="293" t="s">
        <v>29</v>
      </c>
      <c r="C562" s="294"/>
      <c r="D562" s="294"/>
      <c r="E562" s="294"/>
      <c r="F562" s="294"/>
      <c r="G562" s="294"/>
      <c r="H562" s="294"/>
      <c r="I562" s="294"/>
      <c r="J562" s="294"/>
      <c r="K562" s="294"/>
      <c r="L562" s="294"/>
      <c r="M562" s="294"/>
      <c r="N562" s="294"/>
      <c r="O562" s="294"/>
      <c r="P562" s="294"/>
      <c r="Q562" s="294"/>
      <c r="R562" s="294"/>
      <c r="S562" s="294"/>
      <c r="T562" s="294"/>
      <c r="U562" s="295"/>
    </row>
    <row r="563" spans="1:21" s="40" customFormat="1" ht="15.75" customHeight="1">
      <c r="A563" s="134"/>
      <c r="B563" s="296" t="s">
        <v>82</v>
      </c>
      <c r="C563" s="297"/>
      <c r="D563" s="297"/>
      <c r="E563" s="297"/>
      <c r="F563" s="298"/>
      <c r="G563" s="299">
        <v>276000</v>
      </c>
      <c r="H563" s="300"/>
      <c r="I563" s="133">
        <f>+'Mensual VEF 2019'!I1489+'Mensual VEF 2019'!I1644+'Mensual VEF 2019'!I1799</f>
        <v>69000</v>
      </c>
      <c r="J563" s="133">
        <f>+'Mensual VEF 2019'!J1489+'Mensual VEF 2019'!J1644+'Mensual VEF 2019'!J1799</f>
        <v>0</v>
      </c>
      <c r="K563" s="133">
        <f>+'Mensual VEF 2019'!K1489+'Mensual VEF 2019'!K1644+'Mensual VEF 2019'!K1799</f>
        <v>0</v>
      </c>
      <c r="L563" s="133">
        <f>+'Mensual VEF 2019'!L1489+'Mensual VEF 2019'!L1644+'Mensual VEF 2019'!L1799</f>
        <v>80742.14</v>
      </c>
      <c r="M563" s="133">
        <f>+'Mensual VEF 2019'!M1489+'Mensual VEF 2019'!M1644+'Mensual VEF 2019'!M1799</f>
        <v>0</v>
      </c>
      <c r="N563" s="133">
        <f>+'Mensual VEF 2019'!N1489+'Mensual VEF 2019'!N1644+'Mensual VEF 2019'!N1799</f>
        <v>0</v>
      </c>
      <c r="O563" s="133">
        <f>+'Mensual VEF 2019'!O1799</f>
        <v>276000</v>
      </c>
      <c r="P563" s="133">
        <f>+'Mensual VEF 2019'!P1799</f>
        <v>0</v>
      </c>
      <c r="Q563" s="135">
        <f>+'Mensual VEF 2019'!Q1799</f>
        <v>0</v>
      </c>
      <c r="R563" s="133">
        <f>+'Mensual VEF 2019'!R1799</f>
        <v>276000</v>
      </c>
      <c r="S563" s="133">
        <f>+'Mensual VEF 2019'!S1799</f>
        <v>0</v>
      </c>
      <c r="T563" s="135">
        <f>+'Mensual VEF 2019'!T1799</f>
        <v>0</v>
      </c>
      <c r="U563" s="136">
        <f>R563/G563</f>
        <v>1</v>
      </c>
    </row>
    <row r="564" spans="1:21" s="40" customFormat="1" ht="15" customHeight="1">
      <c r="A564" s="134"/>
      <c r="B564" s="301" t="s">
        <v>83</v>
      </c>
      <c r="C564" s="302"/>
      <c r="D564" s="302"/>
      <c r="E564" s="302"/>
      <c r="F564" s="303"/>
      <c r="G564" s="304">
        <v>270000</v>
      </c>
      <c r="H564" s="305"/>
      <c r="I564" s="181">
        <f>+'Mensual VEF 2019'!I1490+'Mensual VEF 2019'!I1645+'Mensual VEF 2019'!I1800</f>
        <v>67500</v>
      </c>
      <c r="J564" s="89">
        <f>+'Mensual VEF 2019'!J1490+'Mensual VEF 2019'!J1645+'Mensual VEF 2019'!J1800</f>
        <v>0</v>
      </c>
      <c r="K564" s="89">
        <f>+'Mensual VEF 2019'!K1490+'Mensual VEF 2019'!K1645+'Mensual VEF 2019'!K1800</f>
        <v>0</v>
      </c>
      <c r="L564" s="89">
        <f>+'Mensual VEF 2019'!L1490+'Mensual VEF 2019'!L1645+'Mensual VEF 2019'!L1800</f>
        <v>64719.469999999994</v>
      </c>
      <c r="M564" s="89">
        <f>+'Mensual VEF 2019'!M1490+'Mensual VEF 2019'!M1645+'Mensual VEF 2019'!M1800</f>
        <v>0</v>
      </c>
      <c r="N564" s="89">
        <f>+'Mensual VEF 2019'!N1490+'Mensual VEF 2019'!N1645+'Mensual VEF 2019'!N1800</f>
        <v>0</v>
      </c>
      <c r="O564" s="89">
        <f>+'Mensual VEF 2019'!O1800</f>
        <v>270000</v>
      </c>
      <c r="P564" s="89">
        <f>+'Mensual VEF 2019'!P1800</f>
        <v>0</v>
      </c>
      <c r="Q564" s="89">
        <f>+'Mensual VEF 2019'!Q1800</f>
        <v>0</v>
      </c>
      <c r="R564" s="89">
        <f>+'Mensual VEF 2019'!R1800</f>
        <v>269999.99999999994</v>
      </c>
      <c r="S564" s="89">
        <f>+'Mensual VEF 2019'!S1800</f>
        <v>0</v>
      </c>
      <c r="T564" s="89">
        <f>+'Mensual VEF 2019'!T1800</f>
        <v>0</v>
      </c>
      <c r="U564" s="138">
        <f>R564/G564</f>
        <v>0.99999999999999978</v>
      </c>
    </row>
    <row r="565" spans="1:21" s="40" customFormat="1" ht="15" customHeight="1">
      <c r="A565" s="134"/>
      <c r="B565" s="301" t="s">
        <v>85</v>
      </c>
      <c r="C565" s="302"/>
      <c r="D565" s="302"/>
      <c r="E565" s="302"/>
      <c r="F565" s="303"/>
      <c r="G565" s="304">
        <v>8250</v>
      </c>
      <c r="H565" s="305"/>
      <c r="I565" s="181">
        <f>+'Mensual VEF 2019'!I1491+'Mensual VEF 2019'!I1646+'Mensual VEF 2019'!I1801</f>
        <v>0</v>
      </c>
      <c r="J565" s="89">
        <f>+'Mensual VEF 2019'!J1491+'Mensual VEF 2019'!J1646+'Mensual VEF 2019'!J1801</f>
        <v>0</v>
      </c>
      <c r="K565" s="89">
        <f>+'Mensual VEF 2019'!K1491+'Mensual VEF 2019'!K1646+'Mensual VEF 2019'!K1801</f>
        <v>0</v>
      </c>
      <c r="L565" s="89">
        <f>+'Mensual VEF 2019'!L1491+'Mensual VEF 2019'!L1646+'Mensual VEF 2019'!L1801</f>
        <v>0</v>
      </c>
      <c r="M565" s="89">
        <f>+'Mensual VEF 2019'!M1491+'Mensual VEF 2019'!M1646+'Mensual VEF 2019'!M1801</f>
        <v>0</v>
      </c>
      <c r="N565" s="89">
        <f>+'Mensual VEF 2019'!N1491+'Mensual VEF 2019'!N1646+'Mensual VEF 2019'!N1801</f>
        <v>0</v>
      </c>
      <c r="O565" s="89">
        <f>+'Mensual VEF 2019'!O1801</f>
        <v>8250</v>
      </c>
      <c r="P565" s="89">
        <f>+'Mensual VEF 2019'!P1801</f>
        <v>0</v>
      </c>
      <c r="Q565" s="89">
        <f>+'Mensual VEF 2019'!Q1801</f>
        <v>0</v>
      </c>
      <c r="R565" s="89">
        <f>+'Mensual VEF 2019'!R1801</f>
        <v>8250</v>
      </c>
      <c r="S565" s="89">
        <f>+'Mensual VEF 2019'!S1801</f>
        <v>0</v>
      </c>
      <c r="T565" s="89">
        <f>+'Mensual VEF 2019'!T1801</f>
        <v>0</v>
      </c>
      <c r="U565" s="138">
        <f>R565/G565</f>
        <v>1</v>
      </c>
    </row>
    <row r="566" spans="1:21" s="40" customFormat="1">
      <c r="A566" s="134"/>
      <c r="B566" s="301" t="s">
        <v>136</v>
      </c>
      <c r="C566" s="302"/>
      <c r="D566" s="302"/>
      <c r="E566" s="302"/>
      <c r="F566" s="303"/>
      <c r="G566" s="304">
        <v>135300</v>
      </c>
      <c r="H566" s="305"/>
      <c r="I566" s="181">
        <f>+'Mensual VEF 2019'!I1492+'Mensual VEF 2019'!I1647+'Mensual VEF 2019'!I1802</f>
        <v>11000</v>
      </c>
      <c r="J566" s="89">
        <f>+'Mensual VEF 2019'!J1492+'Mensual VEF 2019'!J1647+'Mensual VEF 2019'!J1802</f>
        <v>0</v>
      </c>
      <c r="K566" s="89">
        <f>+'Mensual VEF 2019'!K1492+'Mensual VEF 2019'!K1647+'Mensual VEF 2019'!K1802</f>
        <v>0</v>
      </c>
      <c r="L566" s="89">
        <f>+'Mensual VEF 2019'!L1492+'Mensual VEF 2019'!L1647+'Mensual VEF 2019'!L1802</f>
        <v>30072.78</v>
      </c>
      <c r="M566" s="89">
        <f>+'Mensual VEF 2019'!M1492+'Mensual VEF 2019'!M1647+'Mensual VEF 2019'!M1802</f>
        <v>0</v>
      </c>
      <c r="N566" s="89">
        <f>+'Mensual VEF 2019'!N1492+'Mensual VEF 2019'!N1647+'Mensual VEF 2019'!N1802</f>
        <v>0</v>
      </c>
      <c r="O566" s="89">
        <f>+'Mensual VEF 2019'!O1802</f>
        <v>135300</v>
      </c>
      <c r="P566" s="89">
        <f>+'Mensual VEF 2019'!P1802</f>
        <v>0</v>
      </c>
      <c r="Q566" s="89">
        <f>+'Mensual VEF 2019'!Q1802</f>
        <v>0</v>
      </c>
      <c r="R566" s="89">
        <f>+'Mensual VEF 2019'!R1802</f>
        <v>143549.39000000001</v>
      </c>
      <c r="S566" s="89">
        <f>+'Mensual VEF 2019'!S1802</f>
        <v>0</v>
      </c>
      <c r="T566" s="89">
        <f>+'Mensual VEF 2019'!T1802</f>
        <v>0</v>
      </c>
      <c r="U566" s="138">
        <f>R566/G566</f>
        <v>1.0609711012564673</v>
      </c>
    </row>
    <row r="567" spans="1:21" s="40" customFormat="1" ht="15" customHeight="1">
      <c r="A567" s="134"/>
      <c r="B567" s="301" t="s">
        <v>141</v>
      </c>
      <c r="C567" s="302"/>
      <c r="D567" s="302"/>
      <c r="E567" s="302"/>
      <c r="F567" s="303"/>
      <c r="G567" s="304">
        <v>45500</v>
      </c>
      <c r="H567" s="305"/>
      <c r="I567" s="181">
        <f>+'Mensual VEF 2019'!I1493+'Mensual VEF 2019'!I1648+'Mensual VEF 2019'!I1803</f>
        <v>45500</v>
      </c>
      <c r="J567" s="89">
        <f>+'Mensual VEF 2019'!J1493+'Mensual VEF 2019'!J1648+'Mensual VEF 2019'!J1803</f>
        <v>0</v>
      </c>
      <c r="K567" s="89">
        <f>+'Mensual VEF 2019'!K1493+'Mensual VEF 2019'!K1648+'Mensual VEF 2019'!K1803</f>
        <v>0</v>
      </c>
      <c r="L567" s="89">
        <f>+'Mensual VEF 2019'!L1493+'Mensual VEF 2019'!L1648+'Mensual VEF 2019'!L1803</f>
        <v>45500</v>
      </c>
      <c r="M567" s="89">
        <f>+'Mensual VEF 2019'!M1493+'Mensual VEF 2019'!M1648+'Mensual VEF 2019'!M1803</f>
        <v>0</v>
      </c>
      <c r="N567" s="89">
        <f>+'Mensual VEF 2019'!N1493+'Mensual VEF 2019'!N1648+'Mensual VEF 2019'!N1803</f>
        <v>0</v>
      </c>
      <c r="O567" s="89">
        <f>+'Mensual VEF 2019'!O1803</f>
        <v>45500</v>
      </c>
      <c r="P567" s="89">
        <f>+'Mensual VEF 2019'!P1803</f>
        <v>0</v>
      </c>
      <c r="Q567" s="89">
        <f>+'Mensual VEF 2019'!Q1803</f>
        <v>0</v>
      </c>
      <c r="R567" s="89">
        <f>+'Mensual VEF 2019'!R1803</f>
        <v>45500</v>
      </c>
      <c r="S567" s="89">
        <f>+'Mensual VEF 2019'!S1803</f>
        <v>0</v>
      </c>
      <c r="T567" s="89">
        <f>+'Mensual VEF 2019'!T1803</f>
        <v>0</v>
      </c>
      <c r="U567" s="138">
        <f>R567/G567</f>
        <v>1</v>
      </c>
    </row>
    <row r="568" spans="1:21">
      <c r="A568" s="23"/>
      <c r="B568" s="260" t="s">
        <v>128</v>
      </c>
      <c r="C568" s="261"/>
      <c r="D568" s="261"/>
      <c r="E568" s="261"/>
      <c r="F568" s="262"/>
      <c r="G568" s="304">
        <v>40000</v>
      </c>
      <c r="H568" s="305"/>
      <c r="I568" s="181">
        <f>+'Mensual VEF 2019'!I1494+'Mensual VEF 2019'!I1649+'Mensual VEF 2019'!I1804</f>
        <v>0</v>
      </c>
      <c r="J568" s="89">
        <f>+'Mensual VEF 2019'!J1494+'Mensual VEF 2019'!J1649+'Mensual VEF 2019'!J1804</f>
        <v>0</v>
      </c>
      <c r="K568" s="89">
        <f>+'Mensual VEF 2019'!K1494+'Mensual VEF 2019'!K1649+'Mensual VEF 2019'!K1804</f>
        <v>0</v>
      </c>
      <c r="L568" s="89">
        <f>+'Mensual VEF 2019'!L1494+'Mensual VEF 2019'!L1649+'Mensual VEF 2019'!L1804</f>
        <v>9141.73</v>
      </c>
      <c r="M568" s="65">
        <f>+'Mensual VEF 2019'!M1494+'Mensual VEF 2019'!M1649+'Mensual VEF 2019'!M1804</f>
        <v>0</v>
      </c>
      <c r="N568" s="65">
        <f>+'Mensual VEF 2019'!N1494+'Mensual VEF 2019'!N1649+'Mensual VEF 2019'!N1804</f>
        <v>0</v>
      </c>
      <c r="O568" s="65">
        <f>+'Mensual VEF 2019'!O1804</f>
        <v>40000</v>
      </c>
      <c r="P568" s="65">
        <f>+'Mensual VEF 2019'!P1804</f>
        <v>0</v>
      </c>
      <c r="Q568" s="65">
        <f>+'Mensual VEF 2019'!Q1804</f>
        <v>0</v>
      </c>
      <c r="R568" s="89">
        <f>+'Mensual VEF 2019'!R1804</f>
        <v>40000</v>
      </c>
      <c r="S568" s="65">
        <f>+'Mensual VEF 2019'!S1804</f>
        <v>0</v>
      </c>
      <c r="T568" s="65">
        <f>+'Mensual VEF 2019'!T1804</f>
        <v>0</v>
      </c>
      <c r="U568" s="66">
        <f t="shared" ref="U568:U570" si="13">R568/G568</f>
        <v>1</v>
      </c>
    </row>
    <row r="569" spans="1:21">
      <c r="A569" s="23"/>
      <c r="B569" s="260" t="s">
        <v>86</v>
      </c>
      <c r="C569" s="261"/>
      <c r="D569" s="261"/>
      <c r="E569" s="261"/>
      <c r="F569" s="262"/>
      <c r="G569" s="304">
        <v>1500</v>
      </c>
      <c r="H569" s="305"/>
      <c r="I569" s="181">
        <f>+'Mensual VEF 2019'!I1495+'Mensual VEF 2019'!I1650+'Mensual VEF 2019'!I1805</f>
        <v>500</v>
      </c>
      <c r="J569" s="89">
        <f>+'Mensual VEF 2019'!J1495+'Mensual VEF 2019'!J1650+'Mensual VEF 2019'!J1805</f>
        <v>0</v>
      </c>
      <c r="K569" s="89">
        <f>+'Mensual VEF 2019'!K1495+'Mensual VEF 2019'!K1650+'Mensual VEF 2019'!K1805</f>
        <v>0</v>
      </c>
      <c r="L569" s="89">
        <f>+'Mensual VEF 2019'!L1495+'Mensual VEF 2019'!L1650+'Mensual VEF 2019'!L1805</f>
        <v>0</v>
      </c>
      <c r="M569" s="65">
        <f>+'Mensual VEF 2019'!M1495+'Mensual VEF 2019'!M1650+'Mensual VEF 2019'!M1805</f>
        <v>0</v>
      </c>
      <c r="N569" s="65">
        <f>+'Mensual VEF 2019'!N1495+'Mensual VEF 2019'!N1650+'Mensual VEF 2019'!N1805</f>
        <v>0</v>
      </c>
      <c r="O569" s="65">
        <f>+'Mensual VEF 2019'!O1805</f>
        <v>1500</v>
      </c>
      <c r="P569" s="65">
        <f>+'Mensual VEF 2019'!P1805</f>
        <v>0</v>
      </c>
      <c r="Q569" s="65">
        <f>+'Mensual VEF 2019'!Q1805</f>
        <v>0</v>
      </c>
      <c r="R569" s="65">
        <f>+'Mensual VEF 2019'!R1805</f>
        <v>422</v>
      </c>
      <c r="S569" s="65">
        <f>+'Mensual VEF 2019'!S1805</f>
        <v>0</v>
      </c>
      <c r="T569" s="65">
        <f>+'Mensual VEF 2019'!T1805</f>
        <v>0</v>
      </c>
      <c r="U569" s="66">
        <f t="shared" si="13"/>
        <v>0.28133333333333332</v>
      </c>
    </row>
    <row r="570" spans="1:21" ht="15" customHeight="1">
      <c r="A570" s="23"/>
      <c r="B570" s="260" t="s">
        <v>129</v>
      </c>
      <c r="C570" s="261"/>
      <c r="D570" s="261"/>
      <c r="E570" s="261"/>
      <c r="F570" s="262"/>
      <c r="G570" s="263">
        <v>3800</v>
      </c>
      <c r="H570" s="306"/>
      <c r="I570" s="181">
        <f>+'Mensual VEF 2019'!I1496+'Mensual VEF 2019'!I1651+'Mensual VEF 2019'!I1806</f>
        <v>0</v>
      </c>
      <c r="J570" s="89">
        <f>+'Mensual VEF 2019'!J1496+'Mensual VEF 2019'!J1651+'Mensual VEF 2019'!J1806</f>
        <v>0</v>
      </c>
      <c r="K570" s="89">
        <f>+'Mensual VEF 2019'!K1496+'Mensual VEF 2019'!K1651+'Mensual VEF 2019'!K1806</f>
        <v>0</v>
      </c>
      <c r="L570" s="89">
        <f>+'Mensual VEF 2019'!L1496+'Mensual VEF 2019'!L1651+'Mensual VEF 2019'!L1806</f>
        <v>0</v>
      </c>
      <c r="M570" s="65">
        <f>+'Mensual VEF 2019'!M1496+'Mensual VEF 2019'!M1651+'Mensual VEF 2019'!M1806</f>
        <v>0</v>
      </c>
      <c r="N570" s="65">
        <f>+'Mensual VEF 2019'!N1496+'Mensual VEF 2019'!N1651+'Mensual VEF 2019'!N1806</f>
        <v>0</v>
      </c>
      <c r="O570" s="65">
        <f>+'Mensual VEF 2019'!O1806</f>
        <v>3800</v>
      </c>
      <c r="P570" s="65">
        <f>+'Mensual VEF 2019'!P1806</f>
        <v>0</v>
      </c>
      <c r="Q570" s="65">
        <f>+'Mensual VEF 2019'!Q1806</f>
        <v>0</v>
      </c>
      <c r="R570" s="65">
        <f>+'Mensual VEF 2019'!R1806</f>
        <v>3799.9</v>
      </c>
      <c r="S570" s="65">
        <f>+'Mensual VEF 2019'!S1806</f>
        <v>0</v>
      </c>
      <c r="T570" s="65">
        <f>+'Mensual VEF 2019'!T1806</f>
        <v>0</v>
      </c>
      <c r="U570" s="66">
        <f t="shared" si="13"/>
        <v>0.99997368421052635</v>
      </c>
    </row>
    <row r="571" spans="1:21">
      <c r="A571" s="23"/>
      <c r="B571" s="260" t="s">
        <v>130</v>
      </c>
      <c r="C571" s="261"/>
      <c r="D571" s="261"/>
      <c r="E571" s="261"/>
      <c r="F571" s="262"/>
      <c r="G571" s="263">
        <v>7500</v>
      </c>
      <c r="H571" s="264"/>
      <c r="I571" s="139">
        <f>+'Mensual VEF 2019'!I1497+'Mensual VEF 2019'!I1652+'Mensual VEF 2019'!I1807</f>
        <v>0</v>
      </c>
      <c r="J571" s="139">
        <f>+'Mensual VEF 2019'!J1497+'Mensual VEF 2019'!J1652+'Mensual VEF 2019'!J1807</f>
        <v>0</v>
      </c>
      <c r="K571" s="139">
        <f>+'Mensual VEF 2019'!K1497+'Mensual VEF 2019'!K1652+'Mensual VEF 2019'!K1807</f>
        <v>0</v>
      </c>
      <c r="L571" s="139">
        <f>+'Mensual VEF 2019'!L1497+'Mensual VEF 2019'!L1652+'Mensual VEF 2019'!L1807</f>
        <v>0</v>
      </c>
      <c r="M571" s="26">
        <f>+'Mensual VEF 2019'!M1497+'Mensual VEF 2019'!M1652+'Mensual VEF 2019'!M1807</f>
        <v>0</v>
      </c>
      <c r="N571" s="26">
        <f>+'Mensual VEF 2019'!N1497+'Mensual VEF 2019'!N1652+'Mensual VEF 2019'!N1807</f>
        <v>0</v>
      </c>
      <c r="O571" s="26">
        <f>+'Mensual VEF 2019'!O1807</f>
        <v>7500</v>
      </c>
      <c r="P571" s="26">
        <f>+'Mensual VEF 2019'!P1807</f>
        <v>0</v>
      </c>
      <c r="Q571" s="26">
        <f>+'Mensual VEF 2019'!Q1807</f>
        <v>0</v>
      </c>
      <c r="R571" s="26">
        <f>+'Mensual VEF 2019'!R1807</f>
        <v>6148.22</v>
      </c>
      <c r="S571" s="26">
        <f>+'Mensual VEF 2019'!S1807</f>
        <v>0</v>
      </c>
      <c r="T571" s="26">
        <f>+'Mensual VEF 2019'!T1807</f>
        <v>0</v>
      </c>
      <c r="U571" s="179">
        <f>R571/G571</f>
        <v>0.81976266666666675</v>
      </c>
    </row>
    <row r="572" spans="1:21" ht="15" customHeight="1">
      <c r="A572" s="23"/>
      <c r="B572" s="260" t="s">
        <v>131</v>
      </c>
      <c r="C572" s="261"/>
      <c r="D572" s="261"/>
      <c r="E572" s="261"/>
      <c r="F572" s="262"/>
      <c r="G572" s="263">
        <v>36000</v>
      </c>
      <c r="H572" s="264"/>
      <c r="I572" s="139">
        <f>+'Mensual VEF 2019'!I1498+'Mensual VEF 2019'!I1653+'Mensual VEF 2019'!I1808</f>
        <v>0</v>
      </c>
      <c r="J572" s="139">
        <f>+'Mensual VEF 2019'!J1498+'Mensual VEF 2019'!J1653+'Mensual VEF 2019'!J1808</f>
        <v>0</v>
      </c>
      <c r="K572" s="139">
        <f>+'Mensual VEF 2019'!K1498+'Mensual VEF 2019'!K1653+'Mensual VEF 2019'!K1808</f>
        <v>0</v>
      </c>
      <c r="L572" s="139">
        <f>+'Mensual VEF 2019'!L1498+'Mensual VEF 2019'!L1653+'Mensual VEF 2019'!L1808</f>
        <v>0</v>
      </c>
      <c r="M572" s="26">
        <f>+'Mensual VEF 2019'!M1498+'Mensual VEF 2019'!M1653+'Mensual VEF 2019'!M1808</f>
        <v>0</v>
      </c>
      <c r="N572" s="26">
        <f>+'Mensual VEF 2019'!N1498+'Mensual VEF 2019'!N1653+'Mensual VEF 2019'!N1808</f>
        <v>0</v>
      </c>
      <c r="O572" s="26">
        <f>+'Mensual VEF 2019'!O1808</f>
        <v>36000</v>
      </c>
      <c r="P572" s="26">
        <f>+'Mensual VEF 2019'!P1808</f>
        <v>0</v>
      </c>
      <c r="Q572" s="26">
        <f>+'Mensual VEF 2019'!Q1808</f>
        <v>0</v>
      </c>
      <c r="R572" s="26">
        <f>+'Mensual VEF 2019'!R1808</f>
        <v>36000</v>
      </c>
      <c r="S572" s="26">
        <f>+'Mensual VEF 2019'!S1808</f>
        <v>0</v>
      </c>
      <c r="T572" s="26">
        <f>+'Mensual VEF 2019'!T1808</f>
        <v>0</v>
      </c>
      <c r="U572" s="179">
        <f>R572/G572</f>
        <v>1</v>
      </c>
    </row>
    <row r="573" spans="1:21">
      <c r="A573" s="23"/>
      <c r="B573" s="260" t="s">
        <v>87</v>
      </c>
      <c r="C573" s="261"/>
      <c r="D573" s="261"/>
      <c r="E573" s="261"/>
      <c r="F573" s="262"/>
      <c r="G573" s="263">
        <v>6250</v>
      </c>
      <c r="H573" s="264"/>
      <c r="I573" s="139">
        <f>+'Mensual VEF 2019'!I1499+'Mensual VEF 2019'!I1654+'Mensual VEF 2019'!I1809</f>
        <v>1250</v>
      </c>
      <c r="J573" s="139">
        <f>+'Mensual VEF 2019'!J1499+'Mensual VEF 2019'!J1654+'Mensual VEF 2019'!J1809</f>
        <v>0</v>
      </c>
      <c r="K573" s="139">
        <f>+'Mensual VEF 2019'!K1499+'Mensual VEF 2019'!K1654+'Mensual VEF 2019'!K1809</f>
        <v>0</v>
      </c>
      <c r="L573" s="139">
        <f>+'Mensual VEF 2019'!L1499+'Mensual VEF 2019'!L1654+'Mensual VEF 2019'!L1809</f>
        <v>0</v>
      </c>
      <c r="M573" s="26">
        <f>+'Mensual VEF 2019'!M1499+'Mensual VEF 2019'!M1654+'Mensual VEF 2019'!M1809</f>
        <v>0</v>
      </c>
      <c r="N573" s="26">
        <f>+'Mensual VEF 2019'!N1499+'Mensual VEF 2019'!N1654+'Mensual VEF 2019'!N1809</f>
        <v>0</v>
      </c>
      <c r="O573" s="26">
        <f>+'Mensual VEF 2019'!O1809</f>
        <v>6250</v>
      </c>
      <c r="P573" s="26">
        <f>+'Mensual VEF 2019'!P1809</f>
        <v>0</v>
      </c>
      <c r="Q573" s="26">
        <f>+'Mensual VEF 2019'!Q1809</f>
        <v>0</v>
      </c>
      <c r="R573" s="26">
        <f>+'Mensual VEF 2019'!R1809</f>
        <v>438</v>
      </c>
      <c r="S573" s="26">
        <f>+'Mensual VEF 2019'!S1809</f>
        <v>0</v>
      </c>
      <c r="T573" s="26">
        <f>+'Mensual VEF 2019'!T1809</f>
        <v>0</v>
      </c>
      <c r="U573" s="179">
        <f>R573/G573</f>
        <v>7.0080000000000003E-2</v>
      </c>
    </row>
    <row r="574" spans="1:21" ht="15.75" thickBot="1">
      <c r="A574" s="23"/>
      <c r="B574" s="265"/>
      <c r="C574" s="266"/>
      <c r="D574" s="266"/>
      <c r="E574" s="266"/>
      <c r="F574" s="267"/>
      <c r="G574" s="263"/>
      <c r="H574" s="264"/>
      <c r="I574" s="139"/>
      <c r="J574" s="139"/>
      <c r="K574" s="139"/>
      <c r="L574" s="139"/>
      <c r="M574" s="26"/>
      <c r="N574" s="26"/>
      <c r="O574" s="26"/>
      <c r="P574" s="26"/>
      <c r="Q574" s="26"/>
      <c r="R574" s="26"/>
      <c r="S574" s="26"/>
      <c r="T574" s="26"/>
      <c r="U574" s="27"/>
    </row>
    <row r="575" spans="1:21" ht="15.75" thickBot="1">
      <c r="A575" s="23"/>
      <c r="B575" s="270" t="s">
        <v>21</v>
      </c>
      <c r="C575" s="271"/>
      <c r="D575" s="271"/>
      <c r="E575" s="271"/>
      <c r="F575" s="272"/>
      <c r="G575" s="273">
        <f>SUM(G563:H574)</f>
        <v>830100</v>
      </c>
      <c r="H575" s="274"/>
      <c r="I575" s="29">
        <f>SUM(I563:I574)</f>
        <v>194750</v>
      </c>
      <c r="J575" s="29"/>
      <c r="K575" s="29"/>
      <c r="L575" s="29">
        <f>SUM(L563:L574)</f>
        <v>230176.12</v>
      </c>
      <c r="M575" s="29"/>
      <c r="N575" s="29"/>
      <c r="O575" s="29">
        <f>SUM(O563:O574)</f>
        <v>830100</v>
      </c>
      <c r="P575" s="29"/>
      <c r="Q575" s="29"/>
      <c r="R575" s="29">
        <f>SUM(R563:R574)</f>
        <v>830107.51</v>
      </c>
      <c r="S575" s="29"/>
      <c r="T575" s="30"/>
      <c r="U575" s="73">
        <f>R575/G575</f>
        <v>1.0000090471027587</v>
      </c>
    </row>
    <row r="576" spans="1:21" ht="15.75" thickBot="1">
      <c r="A576" s="23"/>
      <c r="B576" s="266"/>
      <c r="C576" s="266"/>
      <c r="D576" s="266"/>
      <c r="E576" s="266"/>
      <c r="F576" s="266"/>
      <c r="G576" s="287"/>
      <c r="H576" s="287"/>
      <c r="I576" s="173"/>
      <c r="J576" s="173"/>
      <c r="K576" s="173"/>
      <c r="L576" s="173"/>
      <c r="M576" s="173"/>
      <c r="N576" s="173"/>
      <c r="O576" s="173"/>
      <c r="P576" s="173"/>
      <c r="Q576" s="173"/>
      <c r="R576" s="173"/>
      <c r="S576" s="173"/>
      <c r="T576" s="173"/>
      <c r="U576" s="67"/>
    </row>
    <row r="577" spans="1:22" ht="15.75" thickBot="1">
      <c r="A577" s="23"/>
      <c r="B577" s="288" t="s">
        <v>30</v>
      </c>
      <c r="C577" s="289"/>
      <c r="D577" s="289"/>
      <c r="E577" s="289"/>
      <c r="F577" s="289"/>
      <c r="G577" s="289"/>
      <c r="H577" s="289"/>
      <c r="I577" s="289"/>
      <c r="J577" s="289"/>
      <c r="K577" s="289"/>
      <c r="L577" s="289"/>
      <c r="M577" s="289"/>
      <c r="N577" s="289"/>
      <c r="O577" s="289"/>
      <c r="P577" s="289"/>
      <c r="Q577" s="289"/>
      <c r="R577" s="289"/>
      <c r="S577" s="289"/>
      <c r="T577" s="289"/>
      <c r="U577" s="290"/>
    </row>
    <row r="578" spans="1:22" ht="15" customHeight="1">
      <c r="A578" s="23"/>
      <c r="B578" s="260" t="s">
        <v>88</v>
      </c>
      <c r="C578" s="261"/>
      <c r="D578" s="261"/>
      <c r="E578" s="261"/>
      <c r="F578" s="262"/>
      <c r="G578" s="299">
        <v>45000</v>
      </c>
      <c r="H578" s="483"/>
      <c r="I578" s="69">
        <f>+'Mensual VEF 2019'!I1504+'Mensual VEF 2019'!I1659+'Mensual VEF 2019'!I1814</f>
        <v>0</v>
      </c>
      <c r="J578" s="69">
        <f>+'Mensual VEF 2019'!J1504+'Mensual VEF 2019'!J1659+'Mensual VEF 2019'!J1814</f>
        <v>0</v>
      </c>
      <c r="K578" s="69">
        <f>+'Mensual VEF 2019'!K1504+'Mensual VEF 2019'!K1659+'Mensual VEF 2019'!K1814</f>
        <v>0</v>
      </c>
      <c r="L578" s="69">
        <f>+'Mensual VEF 2019'!L1504+'Mensual VEF 2019'!L1659+'Mensual VEF 2019'!L1814</f>
        <v>0</v>
      </c>
      <c r="M578" s="69">
        <f>+'Mensual VEF 2019'!M1504+'Mensual VEF 2019'!M1659+'Mensual VEF 2019'!M1814</f>
        <v>0</v>
      </c>
      <c r="N578" s="69">
        <f>+'Mensual VEF 2019'!N1504+'Mensual VEF 2019'!N1659+'Mensual VEF 2019'!N1814</f>
        <v>0</v>
      </c>
      <c r="O578" s="69">
        <f>+'Mensual VEF 2019'!O1814</f>
        <v>45000</v>
      </c>
      <c r="P578" s="69">
        <f>+'Mensual VEF 2019'!P1814</f>
        <v>0</v>
      </c>
      <c r="Q578" s="69">
        <f>+'Mensual VEF 2019'!Q1814</f>
        <v>0</v>
      </c>
      <c r="R578" s="69">
        <f>+'Mensual VEF 2019'!R1814</f>
        <v>45000</v>
      </c>
      <c r="S578" s="69">
        <f>+'Mensual VEF 2019'!S1814</f>
        <v>0</v>
      </c>
      <c r="T578" s="64">
        <f>+'Mensual VEF 2019'!T1814</f>
        <v>0</v>
      </c>
      <c r="U578" s="70">
        <f t="shared" ref="U578:U583" si="14">R578/G578</f>
        <v>1</v>
      </c>
    </row>
    <row r="579" spans="1:22">
      <c r="A579" s="23"/>
      <c r="B579" s="260" t="s">
        <v>89</v>
      </c>
      <c r="C579" s="261"/>
      <c r="D579" s="261"/>
      <c r="E579" s="261"/>
      <c r="F579" s="262"/>
      <c r="G579" s="304">
        <v>30000</v>
      </c>
      <c r="H579" s="452"/>
      <c r="I579" s="26">
        <f>+'Mensual VEF 2019'!I1505+'Mensual VEF 2019'!I1660+'Mensual VEF 2019'!I1815</f>
        <v>30000</v>
      </c>
      <c r="J579" s="26">
        <f>+'Mensual VEF 2019'!J1505+'Mensual VEF 2019'!J1660+'Mensual VEF 2019'!J1815</f>
        <v>0</v>
      </c>
      <c r="K579" s="26">
        <f>+'Mensual VEF 2019'!K1505+'Mensual VEF 2019'!K1660+'Mensual VEF 2019'!K1815</f>
        <v>0</v>
      </c>
      <c r="L579" s="26">
        <f>+'Mensual VEF 2019'!L1505+'Mensual VEF 2019'!L1660+'Mensual VEF 2019'!L1815</f>
        <v>30000</v>
      </c>
      <c r="M579" s="26">
        <f>+'Mensual VEF 2019'!M1505+'Mensual VEF 2019'!M1660+'Mensual VEF 2019'!M1815</f>
        <v>0</v>
      </c>
      <c r="N579" s="26">
        <f>+'Mensual VEF 2019'!N1505+'Mensual VEF 2019'!N1660+'Mensual VEF 2019'!N1815</f>
        <v>0</v>
      </c>
      <c r="O579" s="26">
        <f>+'Mensual VEF 2019'!O1815</f>
        <v>30000</v>
      </c>
      <c r="P579" s="26">
        <f>+'Mensual VEF 2019'!P1815</f>
        <v>0</v>
      </c>
      <c r="Q579" s="26">
        <f>+'Mensual VEF 2019'!Q1815</f>
        <v>0</v>
      </c>
      <c r="R579" s="26">
        <f>+'Mensual VEF 2019'!R1815</f>
        <v>30000</v>
      </c>
      <c r="S579" s="26">
        <f>+'Mensual VEF 2019'!S1815</f>
        <v>0</v>
      </c>
      <c r="T579" s="65">
        <f>+'Mensual VEF 2019'!T1815</f>
        <v>0</v>
      </c>
      <c r="U579" s="66">
        <f t="shared" si="14"/>
        <v>1</v>
      </c>
    </row>
    <row r="580" spans="1:22">
      <c r="A580" s="23"/>
      <c r="B580" s="260" t="s">
        <v>92</v>
      </c>
      <c r="C580" s="261"/>
      <c r="D580" s="261"/>
      <c r="E580" s="261"/>
      <c r="F580" s="262"/>
      <c r="G580" s="304">
        <v>36000</v>
      </c>
      <c r="H580" s="452"/>
      <c r="I580" s="26">
        <f>+'Mensual VEF 2019'!I1506+'Mensual VEF 2019'!I1661+'Mensual VEF 2019'!I1816</f>
        <v>0</v>
      </c>
      <c r="J580" s="26">
        <f>+'Mensual VEF 2019'!J1506+'Mensual VEF 2019'!J1661+'Mensual VEF 2019'!J1816</f>
        <v>0</v>
      </c>
      <c r="K580" s="26">
        <f>+'Mensual VEF 2019'!K1506+'Mensual VEF 2019'!K1661+'Mensual VEF 2019'!K1816</f>
        <v>0</v>
      </c>
      <c r="L580" s="26">
        <f>+'Mensual VEF 2019'!L1506+'Mensual VEF 2019'!L1661+'Mensual VEF 2019'!L1816</f>
        <v>0</v>
      </c>
      <c r="M580" s="26">
        <f>+'Mensual VEF 2019'!M1506+'Mensual VEF 2019'!M1661+'Mensual VEF 2019'!M1816</f>
        <v>0</v>
      </c>
      <c r="N580" s="26">
        <f>+'Mensual VEF 2019'!N1506+'Mensual VEF 2019'!N1661+'Mensual VEF 2019'!N1816</f>
        <v>0</v>
      </c>
      <c r="O580" s="26">
        <f>+'Mensual VEF 2019'!O1816</f>
        <v>36000</v>
      </c>
      <c r="P580" s="26">
        <f>+'Mensual VEF 2019'!P1816</f>
        <v>0</v>
      </c>
      <c r="Q580" s="26">
        <f>+'Mensual VEF 2019'!Q1816</f>
        <v>0</v>
      </c>
      <c r="R580" s="26">
        <f>+'Mensual VEF 2019'!R1816</f>
        <v>35992.49</v>
      </c>
      <c r="S580" s="26">
        <f>+'Mensual VEF 2019'!S1816</f>
        <v>0</v>
      </c>
      <c r="T580" s="65">
        <f>+'Mensual VEF 2019'!T1816</f>
        <v>0</v>
      </c>
      <c r="U580" s="66">
        <f t="shared" si="14"/>
        <v>0.99979138888888885</v>
      </c>
    </row>
    <row r="581" spans="1:22" ht="15" customHeight="1">
      <c r="A581" s="23"/>
      <c r="B581" s="260" t="s">
        <v>90</v>
      </c>
      <c r="C581" s="261"/>
      <c r="D581" s="261"/>
      <c r="E581" s="261"/>
      <c r="F581" s="262"/>
      <c r="G581" s="304">
        <v>32000</v>
      </c>
      <c r="H581" s="452"/>
      <c r="I581" s="26">
        <f>+'Mensual VEF 2019'!I1507+'Mensual VEF 2019'!I1662+'Mensual VEF 2019'!I1817</f>
        <v>0</v>
      </c>
      <c r="J581" s="26">
        <f>+'Mensual VEF 2019'!J1507+'Mensual VEF 2019'!J1662+'Mensual VEF 2019'!J1817</f>
        <v>0</v>
      </c>
      <c r="K581" s="26">
        <f>+'Mensual VEF 2019'!K1507+'Mensual VEF 2019'!K1662+'Mensual VEF 2019'!K1817</f>
        <v>0</v>
      </c>
      <c r="L581" s="26">
        <f>+'Mensual VEF 2019'!L1507+'Mensual VEF 2019'!L1662+'Mensual VEF 2019'!L1817</f>
        <v>0</v>
      </c>
      <c r="M581" s="26">
        <f>+'Mensual VEF 2019'!M1507+'Mensual VEF 2019'!M1662+'Mensual VEF 2019'!M1817</f>
        <v>0</v>
      </c>
      <c r="N581" s="26">
        <f>+'Mensual VEF 2019'!N1507+'Mensual VEF 2019'!N1662+'Mensual VEF 2019'!N1817</f>
        <v>0</v>
      </c>
      <c r="O581" s="26">
        <f>+'Mensual VEF 2019'!O1817</f>
        <v>32000</v>
      </c>
      <c r="P581" s="26">
        <f>+'Mensual VEF 2019'!P1817</f>
        <v>0</v>
      </c>
      <c r="Q581" s="26">
        <f>+'Mensual VEF 2019'!Q1817</f>
        <v>0</v>
      </c>
      <c r="R581" s="26">
        <f>+'Mensual VEF 2019'!R1817</f>
        <v>32000</v>
      </c>
      <c r="S581" s="26">
        <f>+'Mensual VEF 2019'!S1817</f>
        <v>0</v>
      </c>
      <c r="T581" s="65">
        <f>+'Mensual VEF 2019'!T1817</f>
        <v>0</v>
      </c>
      <c r="U581" s="66">
        <f t="shared" si="14"/>
        <v>1</v>
      </c>
    </row>
    <row r="582" spans="1:22" ht="15" customHeight="1">
      <c r="A582" s="23"/>
      <c r="B582" s="260" t="s">
        <v>91</v>
      </c>
      <c r="C582" s="261"/>
      <c r="D582" s="261"/>
      <c r="E582" s="261"/>
      <c r="F582" s="262"/>
      <c r="G582" s="304">
        <v>22500</v>
      </c>
      <c r="H582" s="452"/>
      <c r="I582" s="26">
        <f>+'Mensual VEF 2019'!I1508+'Mensual VEF 2019'!I1663+'Mensual VEF 2019'!I1818</f>
        <v>7500</v>
      </c>
      <c r="J582" s="26">
        <f>+'Mensual VEF 2019'!J1508+'Mensual VEF 2019'!J1663+'Mensual VEF 2019'!J1818</f>
        <v>0</v>
      </c>
      <c r="K582" s="26">
        <f>+'Mensual VEF 2019'!K1508+'Mensual VEF 2019'!K1663+'Mensual VEF 2019'!K1818</f>
        <v>0</v>
      </c>
      <c r="L582" s="26">
        <f>+'Mensual VEF 2019'!L1508+'Mensual VEF 2019'!L1663+'Mensual VEF 2019'!L1818</f>
        <v>7500</v>
      </c>
      <c r="M582" s="26">
        <f>+'Mensual VEF 2019'!M1508+'Mensual VEF 2019'!M1663+'Mensual VEF 2019'!M1818</f>
        <v>0</v>
      </c>
      <c r="N582" s="26">
        <f>+'Mensual VEF 2019'!N1508+'Mensual VEF 2019'!N1663+'Mensual VEF 2019'!N1818</f>
        <v>0</v>
      </c>
      <c r="O582" s="26">
        <f>+'Mensual VEF 2019'!O1818</f>
        <v>22500</v>
      </c>
      <c r="P582" s="26">
        <f>+'Mensual VEF 2019'!P1818</f>
        <v>0</v>
      </c>
      <c r="Q582" s="26">
        <f>+'Mensual VEF 2019'!Q1818</f>
        <v>0</v>
      </c>
      <c r="R582" s="26">
        <f>+'Mensual VEF 2019'!R1818</f>
        <v>22500</v>
      </c>
      <c r="S582" s="26">
        <f>+'Mensual VEF 2019'!S1818</f>
        <v>0</v>
      </c>
      <c r="T582" s="65">
        <f>+'Mensual VEF 2019'!T1818</f>
        <v>0</v>
      </c>
      <c r="U582" s="66">
        <f t="shared" si="14"/>
        <v>1</v>
      </c>
    </row>
    <row r="583" spans="1:22" ht="15" customHeight="1">
      <c r="A583" s="23"/>
      <c r="B583" s="260" t="s">
        <v>93</v>
      </c>
      <c r="C583" s="261"/>
      <c r="D583" s="261"/>
      <c r="E583" s="261"/>
      <c r="F583" s="262"/>
      <c r="G583" s="304">
        <v>4400</v>
      </c>
      <c r="H583" s="452"/>
      <c r="I583" s="26">
        <f>+'Mensual VEF 2019'!I1509+'Mensual VEF 2019'!I1664+'Mensual VEF 2019'!I1819</f>
        <v>0</v>
      </c>
      <c r="J583" s="26">
        <f>+'Mensual VEF 2019'!J1509+'Mensual VEF 2019'!J1664+'Mensual VEF 2019'!J1819</f>
        <v>0</v>
      </c>
      <c r="K583" s="26">
        <f>+'Mensual VEF 2019'!K1509+'Mensual VEF 2019'!K1664+'Mensual VEF 2019'!K1819</f>
        <v>0</v>
      </c>
      <c r="L583" s="26">
        <f>+'Mensual VEF 2019'!L1509+'Mensual VEF 2019'!L1664+'Mensual VEF 2019'!L1819</f>
        <v>2216.06</v>
      </c>
      <c r="M583" s="26">
        <f>+'Mensual VEF 2019'!M1509+'Mensual VEF 2019'!M1664+'Mensual VEF 2019'!M1819</f>
        <v>0</v>
      </c>
      <c r="N583" s="26">
        <f>+'Mensual VEF 2019'!N1509+'Mensual VEF 2019'!N1664+'Mensual VEF 2019'!N1819</f>
        <v>0</v>
      </c>
      <c r="O583" s="26">
        <f>+'Mensual VEF 2019'!O1819</f>
        <v>4400</v>
      </c>
      <c r="P583" s="26">
        <f>+'Mensual VEF 2019'!P1819</f>
        <v>0</v>
      </c>
      <c r="Q583" s="26">
        <f>+'Mensual VEF 2019'!Q1819</f>
        <v>0</v>
      </c>
      <c r="R583" s="26">
        <f>+'Mensual VEF 2019'!R1819</f>
        <v>4400</v>
      </c>
      <c r="S583" s="26">
        <f>+'Mensual VEF 2019'!S1819</f>
        <v>0</v>
      </c>
      <c r="T583" s="65">
        <f>+'Mensual VEF 2019'!T1819</f>
        <v>0</v>
      </c>
      <c r="U583" s="66">
        <f t="shared" si="14"/>
        <v>1</v>
      </c>
    </row>
    <row r="584" spans="1:22" ht="15.75" thickBot="1">
      <c r="A584" s="23"/>
      <c r="B584" s="265"/>
      <c r="C584" s="266"/>
      <c r="D584" s="266"/>
      <c r="E584" s="266"/>
      <c r="F584" s="267"/>
      <c r="G584" s="268"/>
      <c r="H584" s="269"/>
      <c r="I584" s="61"/>
      <c r="J584" s="61"/>
      <c r="K584" s="61"/>
      <c r="L584" s="61"/>
      <c r="M584" s="61"/>
      <c r="N584" s="61"/>
      <c r="O584" s="61"/>
      <c r="P584" s="61"/>
      <c r="Q584" s="61"/>
      <c r="R584" s="61"/>
      <c r="S584" s="61"/>
      <c r="T584" s="71"/>
      <c r="U584" s="72"/>
    </row>
    <row r="585" spans="1:22" ht="15.75" thickBot="1">
      <c r="A585" s="23"/>
      <c r="B585" s="270" t="s">
        <v>21</v>
      </c>
      <c r="C585" s="271"/>
      <c r="D585" s="271"/>
      <c r="E585" s="271"/>
      <c r="F585" s="272"/>
      <c r="G585" s="273">
        <f>SUM(G578:H584)</f>
        <v>169900</v>
      </c>
      <c r="H585" s="274"/>
      <c r="I585" s="29">
        <f>SUM(I578:I584)</f>
        <v>37500</v>
      </c>
      <c r="J585" s="29"/>
      <c r="K585" s="29"/>
      <c r="L585" s="29">
        <f>SUM(L578:L584)</f>
        <v>39716.06</v>
      </c>
      <c r="M585" s="29"/>
      <c r="N585" s="29"/>
      <c r="O585" s="29">
        <f>SUM(O578:O584)</f>
        <v>169900</v>
      </c>
      <c r="P585" s="29"/>
      <c r="Q585" s="29"/>
      <c r="R585" s="29">
        <f>SUM(R578:R584)</f>
        <v>169892.49</v>
      </c>
      <c r="S585" s="30"/>
      <c r="T585" s="68"/>
      <c r="U585" s="66">
        <f t="shared" ref="U585" si="15">R585/G585</f>
        <v>0.9999557975279576</v>
      </c>
    </row>
    <row r="586" spans="1:22" ht="15.75" thickBot="1">
      <c r="C586" s="32"/>
      <c r="I586" s="98">
        <f>SUM(I585,I575)</f>
        <v>232250</v>
      </c>
      <c r="L586" s="98">
        <f>SUM(L585,L575)</f>
        <v>269892.18</v>
      </c>
      <c r="M586" s="100"/>
      <c r="N586" s="33"/>
      <c r="O586" s="99">
        <f>SUM(O585,O575)</f>
        <v>1000000</v>
      </c>
      <c r="R586" s="98">
        <f>SUM(R585,R575)</f>
        <v>1000000</v>
      </c>
      <c r="U586" s="33"/>
    </row>
    <row r="587" spans="1:22" ht="15.75" thickBot="1">
      <c r="B587" s="275" t="s">
        <v>31</v>
      </c>
      <c r="C587" s="276"/>
      <c r="D587" s="276"/>
      <c r="E587" s="276"/>
      <c r="F587" s="276"/>
      <c r="G587" s="276"/>
      <c r="H587" s="276"/>
      <c r="I587" s="276"/>
      <c r="J587" s="276"/>
      <c r="K587" s="276"/>
      <c r="L587" s="276"/>
      <c r="M587" s="276"/>
      <c r="N587" s="276"/>
      <c r="O587" s="276"/>
      <c r="P587" s="276"/>
      <c r="Q587" s="276"/>
      <c r="R587" s="276"/>
      <c r="S587" s="276"/>
      <c r="T587" s="276"/>
      <c r="U587" s="276"/>
      <c r="V587" s="34"/>
    </row>
    <row r="588" spans="1:22" ht="15" customHeight="1" thickBot="1">
      <c r="B588" s="277"/>
      <c r="C588" s="278"/>
      <c r="D588" s="280" t="s">
        <v>15</v>
      </c>
      <c r="E588" s="281"/>
      <c r="F588" s="281"/>
      <c r="G588" s="281"/>
      <c r="H588" s="281"/>
      <c r="I588" s="282"/>
      <c r="J588" s="280" t="s">
        <v>137</v>
      </c>
      <c r="K588" s="281"/>
      <c r="L588" s="281"/>
      <c r="M588" s="281"/>
      <c r="N588" s="281"/>
      <c r="O588" s="282"/>
      <c r="P588" s="280" t="s">
        <v>134</v>
      </c>
      <c r="Q588" s="281"/>
      <c r="R588" s="281"/>
      <c r="S588" s="281"/>
      <c r="T588" s="281"/>
      <c r="U588" s="282"/>
    </row>
    <row r="589" spans="1:22" ht="15.75" customHeight="1" thickBot="1">
      <c r="B589" s="229"/>
      <c r="C589" s="279"/>
      <c r="D589" s="283" t="s">
        <v>26</v>
      </c>
      <c r="E589" s="284"/>
      <c r="F589" s="285" t="s">
        <v>27</v>
      </c>
      <c r="G589" s="286"/>
      <c r="H589" s="281" t="s">
        <v>28</v>
      </c>
      <c r="I589" s="282"/>
      <c r="J589" s="285" t="s">
        <v>26</v>
      </c>
      <c r="K589" s="286"/>
      <c r="L589" s="285" t="s">
        <v>27</v>
      </c>
      <c r="M589" s="286"/>
      <c r="N589" s="281" t="s">
        <v>28</v>
      </c>
      <c r="O589" s="282"/>
      <c r="P589" s="285" t="s">
        <v>26</v>
      </c>
      <c r="Q589" s="286"/>
      <c r="R589" s="285" t="s">
        <v>27</v>
      </c>
      <c r="S589" s="286"/>
      <c r="T589" s="281" t="s">
        <v>28</v>
      </c>
      <c r="U589" s="282"/>
    </row>
    <row r="590" spans="1:22" ht="30" customHeight="1">
      <c r="A590" s="23"/>
      <c r="B590" s="243" t="s">
        <v>33</v>
      </c>
      <c r="C590" s="244"/>
      <c r="D590" s="245">
        <v>830100</v>
      </c>
      <c r="E590" s="246"/>
      <c r="F590" s="245">
        <v>0</v>
      </c>
      <c r="G590" s="246"/>
      <c r="H590" s="245">
        <v>0</v>
      </c>
      <c r="I590" s="246"/>
      <c r="J590" s="247">
        <v>230176.12</v>
      </c>
      <c r="K590" s="248"/>
      <c r="L590" s="249">
        <v>0</v>
      </c>
      <c r="M590" s="246"/>
      <c r="N590" s="249">
        <v>0</v>
      </c>
      <c r="O590" s="250"/>
      <c r="P590" s="247">
        <f>58293.86+79366.88+58069.91+79310.89+47670.18+123756.02+30075.78+87891.93+35495.94+230176.12</f>
        <v>830107.50999999989</v>
      </c>
      <c r="Q590" s="248"/>
      <c r="R590" s="249">
        <v>0</v>
      </c>
      <c r="S590" s="246"/>
      <c r="T590" s="249">
        <v>0</v>
      </c>
      <c r="U590" s="251"/>
    </row>
    <row r="591" spans="1:22" ht="30" customHeight="1" thickBot="1">
      <c r="A591" s="4"/>
      <c r="B591" s="252" t="s">
        <v>34</v>
      </c>
      <c r="C591" s="253"/>
      <c r="D591" s="254">
        <v>169900</v>
      </c>
      <c r="E591" s="255"/>
      <c r="F591" s="254">
        <v>0</v>
      </c>
      <c r="G591" s="255"/>
      <c r="H591" s="254">
        <v>0</v>
      </c>
      <c r="I591" s="255"/>
      <c r="J591" s="254">
        <v>39716.06</v>
      </c>
      <c r="K591" s="255"/>
      <c r="L591" s="256">
        <v>0</v>
      </c>
      <c r="M591" s="255"/>
      <c r="N591" s="256">
        <v>0</v>
      </c>
      <c r="O591" s="257"/>
      <c r="P591" s="258">
        <f>0+1707.91+39695.66+12623.56+18345.68+44740.08+0+13063.54+0+0+0+39716.06</f>
        <v>169892.49</v>
      </c>
      <c r="Q591" s="259"/>
      <c r="R591" s="256">
        <v>0</v>
      </c>
      <c r="S591" s="255"/>
      <c r="T591" s="256">
        <v>0</v>
      </c>
      <c r="U591" s="257"/>
    </row>
    <row r="592" spans="1:22" ht="15.75" thickBot="1">
      <c r="A592" s="23"/>
      <c r="B592" s="36" t="s">
        <v>21</v>
      </c>
      <c r="C592" s="37"/>
      <c r="D592" s="220">
        <f>SUM(D590:E591)</f>
        <v>1000000</v>
      </c>
      <c r="E592" s="221"/>
      <c r="F592" s="220">
        <f>SUM(F590:G591)</f>
        <v>0</v>
      </c>
      <c r="G592" s="221"/>
      <c r="H592" s="220">
        <f>SUM(H590:I591)</f>
        <v>0</v>
      </c>
      <c r="I592" s="221"/>
      <c r="J592" s="222">
        <f>SUM(J590:K591)</f>
        <v>269892.18</v>
      </c>
      <c r="K592" s="223"/>
      <c r="L592" s="224">
        <f>SUM(L590:M591)</f>
        <v>0</v>
      </c>
      <c r="M592" s="223"/>
      <c r="N592" s="221">
        <f>SUM(N590:O591)</f>
        <v>0</v>
      </c>
      <c r="O592" s="221"/>
      <c r="P592" s="222">
        <f>SUM(P590:Q591)</f>
        <v>999999.99999999988</v>
      </c>
      <c r="Q592" s="225"/>
      <c r="R592" s="224">
        <f>SUM(R590:S591)</f>
        <v>0</v>
      </c>
      <c r="S592" s="223"/>
      <c r="T592" s="224">
        <f>SUM(T590:U591)</f>
        <v>0</v>
      </c>
      <c r="U592" s="226"/>
    </row>
    <row r="593" spans="1:21">
      <c r="A593" s="23"/>
      <c r="B593" s="175"/>
      <c r="C593" s="175"/>
      <c r="D593" s="175"/>
      <c r="E593" s="175"/>
      <c r="F593" s="171"/>
      <c r="G593" s="171"/>
      <c r="H593" s="170"/>
      <c r="I593" s="170"/>
      <c r="J593" s="171"/>
      <c r="K593" s="171"/>
      <c r="L593" s="171"/>
      <c r="M593" s="170"/>
      <c r="N593" s="171"/>
      <c r="O593" s="170"/>
      <c r="P593" s="170"/>
      <c r="Q593" s="171"/>
      <c r="R593" s="23"/>
      <c r="S593" s="23"/>
      <c r="T593" s="23"/>
      <c r="U593" s="23"/>
    </row>
    <row r="594" spans="1:21" ht="15.75" thickBot="1">
      <c r="A594" s="23"/>
      <c r="B594" s="175"/>
      <c r="C594" s="175"/>
      <c r="D594" s="175"/>
      <c r="E594" s="175"/>
      <c r="F594" s="171"/>
      <c r="G594" s="171"/>
      <c r="H594" s="171"/>
      <c r="I594" s="171"/>
      <c r="J594" s="171"/>
      <c r="K594" s="171"/>
      <c r="L594" s="171"/>
      <c r="M594" s="171"/>
      <c r="N594" s="101"/>
      <c r="O594" s="171"/>
      <c r="P594" s="171"/>
      <c r="Q594" s="171"/>
      <c r="R594" s="23"/>
      <c r="S594" s="23"/>
      <c r="T594" s="23"/>
      <c r="U594" s="23"/>
    </row>
    <row r="595" spans="1:21" ht="15.75" thickBot="1">
      <c r="B595" s="227" t="s">
        <v>35</v>
      </c>
      <c r="C595" s="228"/>
      <c r="D595" s="228"/>
      <c r="E595" s="229"/>
      <c r="F595" s="215"/>
      <c r="G595" s="215"/>
      <c r="H595" s="215"/>
      <c r="I595" s="215"/>
      <c r="J595" s="215"/>
      <c r="K595" s="215"/>
      <c r="L595" s="215"/>
      <c r="M595" s="215"/>
      <c r="N595" s="215"/>
      <c r="O595" s="215"/>
      <c r="P595" s="215"/>
      <c r="Q595" s="215"/>
      <c r="R595" s="215"/>
      <c r="S595" s="215"/>
      <c r="T595" s="215"/>
      <c r="U595" s="215"/>
    </row>
    <row r="596" spans="1:21">
      <c r="B596" s="230" t="s">
        <v>149</v>
      </c>
      <c r="C596" s="231"/>
      <c r="D596" s="231"/>
      <c r="E596" s="231"/>
      <c r="F596" s="231"/>
      <c r="G596" s="231"/>
      <c r="H596" s="231"/>
      <c r="I596" s="231"/>
      <c r="J596" s="231"/>
      <c r="K596" s="231"/>
      <c r="L596" s="231"/>
      <c r="M596" s="231"/>
      <c r="N596" s="231"/>
      <c r="O596" s="231"/>
      <c r="P596" s="231"/>
      <c r="Q596" s="231"/>
      <c r="R596" s="231"/>
      <c r="S596" s="231"/>
      <c r="T596" s="231"/>
      <c r="U596" s="232"/>
    </row>
    <row r="597" spans="1:21">
      <c r="B597" s="233"/>
      <c r="C597" s="234"/>
      <c r="D597" s="234"/>
      <c r="E597" s="234"/>
      <c r="F597" s="234"/>
      <c r="G597" s="234"/>
      <c r="H597" s="234"/>
      <c r="I597" s="234"/>
      <c r="J597" s="234"/>
      <c r="K597" s="234"/>
      <c r="L597" s="234"/>
      <c r="M597" s="234"/>
      <c r="N597" s="234"/>
      <c r="O597" s="234"/>
      <c r="P597" s="234"/>
      <c r="Q597" s="234"/>
      <c r="R597" s="234"/>
      <c r="S597" s="234"/>
      <c r="T597" s="234"/>
      <c r="U597" s="235"/>
    </row>
    <row r="598" spans="1:21">
      <c r="B598" s="233"/>
      <c r="C598" s="234"/>
      <c r="D598" s="234"/>
      <c r="E598" s="234"/>
      <c r="F598" s="234"/>
      <c r="G598" s="234"/>
      <c r="H598" s="234"/>
      <c r="I598" s="234"/>
      <c r="J598" s="234"/>
      <c r="K598" s="234"/>
      <c r="L598" s="234"/>
      <c r="M598" s="234"/>
      <c r="N598" s="234"/>
      <c r="O598" s="234"/>
      <c r="P598" s="234"/>
      <c r="Q598" s="234"/>
      <c r="R598" s="234"/>
      <c r="S598" s="234"/>
      <c r="T598" s="234"/>
      <c r="U598" s="235"/>
    </row>
    <row r="599" spans="1:21">
      <c r="B599" s="233"/>
      <c r="C599" s="234"/>
      <c r="D599" s="234"/>
      <c r="E599" s="234"/>
      <c r="F599" s="234"/>
      <c r="G599" s="234"/>
      <c r="H599" s="234"/>
      <c r="I599" s="234"/>
      <c r="J599" s="234"/>
      <c r="K599" s="234"/>
      <c r="L599" s="234"/>
      <c r="M599" s="234"/>
      <c r="N599" s="234"/>
      <c r="O599" s="234"/>
      <c r="P599" s="234"/>
      <c r="Q599" s="234"/>
      <c r="R599" s="234"/>
      <c r="S599" s="234"/>
      <c r="T599" s="234"/>
      <c r="U599" s="235"/>
    </row>
    <row r="600" spans="1:21">
      <c r="B600" s="233"/>
      <c r="C600" s="234"/>
      <c r="D600" s="234"/>
      <c r="E600" s="234"/>
      <c r="F600" s="234"/>
      <c r="G600" s="234"/>
      <c r="H600" s="234"/>
      <c r="I600" s="234"/>
      <c r="J600" s="234"/>
      <c r="K600" s="234"/>
      <c r="L600" s="234"/>
      <c r="M600" s="234"/>
      <c r="N600" s="234"/>
      <c r="O600" s="234"/>
      <c r="P600" s="234"/>
      <c r="Q600" s="234"/>
      <c r="R600" s="234"/>
      <c r="S600" s="234"/>
      <c r="T600" s="234"/>
      <c r="U600" s="235"/>
    </row>
    <row r="601" spans="1:21">
      <c r="B601" s="233"/>
      <c r="C601" s="234"/>
      <c r="D601" s="234"/>
      <c r="E601" s="234"/>
      <c r="F601" s="234"/>
      <c r="G601" s="234"/>
      <c r="H601" s="234"/>
      <c r="I601" s="234"/>
      <c r="J601" s="234"/>
      <c r="K601" s="234"/>
      <c r="L601" s="234"/>
      <c r="M601" s="234"/>
      <c r="N601" s="234"/>
      <c r="O601" s="234"/>
      <c r="P601" s="234"/>
      <c r="Q601" s="234"/>
      <c r="R601" s="234"/>
      <c r="S601" s="234"/>
      <c r="T601" s="234"/>
      <c r="U601" s="235"/>
    </row>
    <row r="602" spans="1:21" ht="15.75" thickBot="1">
      <c r="B602" s="236"/>
      <c r="C602" s="237"/>
      <c r="D602" s="237"/>
      <c r="E602" s="237"/>
      <c r="F602" s="237"/>
      <c r="G602" s="237"/>
      <c r="H602" s="237"/>
      <c r="I602" s="237"/>
      <c r="J602" s="237"/>
      <c r="K602" s="237"/>
      <c r="L602" s="237"/>
      <c r="M602" s="237"/>
      <c r="N602" s="237"/>
      <c r="O602" s="237"/>
      <c r="P602" s="237"/>
      <c r="Q602" s="237"/>
      <c r="R602" s="237"/>
      <c r="S602" s="237"/>
      <c r="T602" s="237"/>
      <c r="U602" s="238"/>
    </row>
    <row r="603" spans="1:21">
      <c r="B603" s="23"/>
    </row>
    <row r="604" spans="1:21">
      <c r="H604" s="40"/>
      <c r="I604" s="40"/>
      <c r="O604" s="40"/>
      <c r="Q604" s="40"/>
    </row>
    <row r="605" spans="1:21">
      <c r="B605" s="239" t="s">
        <v>38</v>
      </c>
      <c r="C605" s="239"/>
      <c r="D605" s="239"/>
      <c r="E605" s="239"/>
      <c r="F605" s="239"/>
      <c r="G605" s="239"/>
      <c r="I605" s="41"/>
      <c r="J605" s="213" t="s">
        <v>36</v>
      </c>
      <c r="K605" s="213"/>
      <c r="L605" s="213"/>
      <c r="M605" s="213"/>
      <c r="N605" s="213"/>
      <c r="O605" s="213"/>
      <c r="R605" s="213" t="s">
        <v>37</v>
      </c>
      <c r="S605" s="213"/>
      <c r="T605" s="213"/>
      <c r="U605" s="213"/>
    </row>
    <row r="606" spans="1:21">
      <c r="B606" s="239"/>
      <c r="C606" s="239"/>
      <c r="D606" s="239"/>
      <c r="E606" s="239"/>
      <c r="F606" s="239"/>
      <c r="G606" s="239"/>
      <c r="H606" s="42"/>
      <c r="I606" s="42"/>
      <c r="J606" s="240"/>
      <c r="K606" s="240"/>
      <c r="L606" s="240"/>
      <c r="M606" s="240"/>
      <c r="N606" s="240"/>
      <c r="O606" s="240"/>
      <c r="P606" s="42"/>
      <c r="Q606" s="42"/>
      <c r="R606" s="209" t="s">
        <v>0</v>
      </c>
      <c r="S606" s="209"/>
      <c r="T606" s="209"/>
      <c r="U606" s="209"/>
    </row>
    <row r="607" spans="1:21">
      <c r="B607" s="239"/>
      <c r="C607" s="239"/>
      <c r="D607" s="239"/>
      <c r="E607" s="239"/>
      <c r="F607" s="239"/>
      <c r="G607" s="239"/>
      <c r="H607" s="172"/>
      <c r="I607" s="172"/>
      <c r="J607" s="240"/>
      <c r="K607" s="240"/>
      <c r="L607" s="240"/>
      <c r="M607" s="240"/>
      <c r="N607" s="240"/>
      <c r="O607" s="240"/>
      <c r="P607" s="172"/>
      <c r="Q607" s="172"/>
      <c r="R607" s="209"/>
      <c r="S607" s="209"/>
      <c r="T607" s="209"/>
      <c r="U607" s="209"/>
    </row>
    <row r="608" spans="1:21">
      <c r="B608" s="239"/>
      <c r="C608" s="239"/>
      <c r="D608" s="239"/>
      <c r="E608" s="239"/>
      <c r="F608" s="239"/>
      <c r="G608" s="239"/>
      <c r="H608" s="172"/>
      <c r="I608" s="172"/>
      <c r="J608" s="240"/>
      <c r="K608" s="240"/>
      <c r="L608" s="240"/>
      <c r="M608" s="240"/>
      <c r="N608" s="240"/>
      <c r="O608" s="240"/>
      <c r="P608" s="172"/>
      <c r="Q608" s="172"/>
      <c r="R608" s="209"/>
      <c r="S608" s="209"/>
      <c r="T608" s="209"/>
      <c r="U608" s="209"/>
    </row>
    <row r="609" spans="2:21">
      <c r="B609" s="239"/>
      <c r="C609" s="239"/>
      <c r="D609" s="239"/>
      <c r="E609" s="239"/>
      <c r="F609" s="239"/>
      <c r="G609" s="239"/>
      <c r="H609" s="172"/>
      <c r="I609" s="172"/>
      <c r="J609" s="240"/>
      <c r="K609" s="240"/>
      <c r="L609" s="240"/>
      <c r="M609" s="240"/>
      <c r="N609" s="240"/>
      <c r="O609" s="240"/>
      <c r="P609" s="172"/>
      <c r="Q609" s="172"/>
      <c r="R609" s="209"/>
      <c r="S609" s="209"/>
      <c r="T609" s="209"/>
      <c r="U609" s="209"/>
    </row>
    <row r="610" spans="2:21" ht="15.75" thickBot="1">
      <c r="B610" s="242"/>
      <c r="C610" s="242"/>
      <c r="D610" s="242"/>
      <c r="E610" s="242"/>
      <c r="F610" s="242"/>
      <c r="G610" s="242"/>
      <c r="J610" s="241"/>
      <c r="K610" s="241"/>
      <c r="L610" s="241"/>
      <c r="M610" s="241"/>
      <c r="N610" s="241"/>
      <c r="O610" s="241"/>
      <c r="R610" s="215"/>
      <c r="S610" s="215"/>
      <c r="T610" s="215"/>
      <c r="U610" s="215"/>
    </row>
    <row r="611" spans="2:21">
      <c r="B611" s="209" t="s">
        <v>105</v>
      </c>
      <c r="C611" s="209"/>
      <c r="D611" s="209"/>
      <c r="E611" s="209"/>
      <c r="F611" s="209"/>
      <c r="G611" s="209"/>
      <c r="J611" s="210" t="s">
        <v>106</v>
      </c>
      <c r="K611" s="210"/>
      <c r="L611" s="210"/>
      <c r="M611" s="210"/>
      <c r="N611" s="210"/>
      <c r="O611" s="210"/>
      <c r="R611" s="211" t="s">
        <v>143</v>
      </c>
      <c r="S611" s="211"/>
      <c r="T611" s="211"/>
      <c r="U611" s="211"/>
    </row>
    <row r="612" spans="2:21">
      <c r="B612" s="210" t="s">
        <v>107</v>
      </c>
      <c r="C612" s="210"/>
      <c r="D612" s="210"/>
      <c r="E612" s="210"/>
      <c r="F612" s="210"/>
      <c r="G612" s="210"/>
      <c r="J612" s="212" t="s">
        <v>108</v>
      </c>
      <c r="K612" s="212"/>
      <c r="L612" s="212"/>
      <c r="M612" s="212"/>
      <c r="N612" s="212"/>
      <c r="O612" s="212"/>
      <c r="P612" s="109"/>
      <c r="Q612" s="109"/>
      <c r="R612" s="212" t="s">
        <v>109</v>
      </c>
      <c r="S612" s="212"/>
      <c r="T612" s="212"/>
      <c r="U612" s="212"/>
    </row>
    <row r="614" spans="2:21">
      <c r="J614" s="213" t="s">
        <v>50</v>
      </c>
      <c r="K614" s="213"/>
      <c r="L614" s="213"/>
      <c r="M614" s="213"/>
      <c r="N614" s="213"/>
      <c r="O614" s="213"/>
    </row>
    <row r="615" spans="2:21">
      <c r="B615" s="214" t="s">
        <v>153</v>
      </c>
      <c r="C615" s="214"/>
      <c r="D615" s="214"/>
      <c r="E615" s="214"/>
      <c r="F615" s="214"/>
      <c r="G615" s="214"/>
      <c r="J615" s="214" t="s">
        <v>48</v>
      </c>
      <c r="K615" s="214"/>
      <c r="L615" s="214"/>
      <c r="M615" s="214"/>
      <c r="N615" s="214"/>
      <c r="O615" s="214"/>
      <c r="R615" s="214" t="s">
        <v>51</v>
      </c>
      <c r="S615" s="214"/>
      <c r="T615" s="214"/>
      <c r="U615" s="214"/>
    </row>
    <row r="616" spans="2:21">
      <c r="B616" s="210"/>
      <c r="C616" s="210"/>
      <c r="D616" s="210"/>
      <c r="E616" s="210"/>
      <c r="F616" s="210"/>
      <c r="G616" s="210"/>
      <c r="J616" s="214"/>
      <c r="K616" s="214"/>
      <c r="L616" s="214"/>
      <c r="M616" s="214"/>
      <c r="N616" s="214"/>
      <c r="O616" s="214"/>
      <c r="R616" s="210"/>
      <c r="S616" s="210"/>
      <c r="T616" s="210"/>
      <c r="U616" s="210"/>
    </row>
    <row r="617" spans="2:21">
      <c r="B617" s="210"/>
      <c r="C617" s="210"/>
      <c r="D617" s="210"/>
      <c r="E617" s="210"/>
      <c r="F617" s="210"/>
      <c r="G617" s="210"/>
      <c r="J617" s="214"/>
      <c r="K617" s="214"/>
      <c r="L617" s="214"/>
      <c r="M617" s="214"/>
      <c r="N617" s="214"/>
      <c r="O617" s="214"/>
      <c r="R617" s="210"/>
      <c r="S617" s="210"/>
      <c r="T617" s="210"/>
      <c r="U617" s="210"/>
    </row>
    <row r="618" spans="2:21">
      <c r="B618" s="210"/>
      <c r="C618" s="210"/>
      <c r="D618" s="210"/>
      <c r="E618" s="210"/>
      <c r="F618" s="210"/>
      <c r="G618" s="210"/>
      <c r="J618" s="214"/>
      <c r="K618" s="214"/>
      <c r="L618" s="214"/>
      <c r="M618" s="214"/>
      <c r="N618" s="214"/>
      <c r="O618" s="214"/>
      <c r="R618" s="210"/>
      <c r="S618" s="210"/>
      <c r="T618" s="210"/>
      <c r="U618" s="210"/>
    </row>
    <row r="619" spans="2:21" ht="15.75" thickBot="1">
      <c r="B619" s="215"/>
      <c r="C619" s="215"/>
      <c r="D619" s="215"/>
      <c r="E619" s="215"/>
      <c r="F619" s="215"/>
      <c r="G619" s="215"/>
      <c r="H619" s="51"/>
      <c r="I619" s="51"/>
      <c r="J619" s="216"/>
      <c r="K619" s="216"/>
      <c r="L619" s="216"/>
      <c r="M619" s="216"/>
      <c r="N619" s="216"/>
      <c r="O619" s="216"/>
      <c r="P619" s="51"/>
      <c r="Q619" s="51"/>
      <c r="R619" s="215"/>
      <c r="S619" s="215"/>
      <c r="T619" s="215"/>
      <c r="U619" s="215"/>
    </row>
    <row r="620" spans="2:21">
      <c r="B620" s="217" t="s">
        <v>110</v>
      </c>
      <c r="C620" s="217"/>
      <c r="D620" s="217"/>
      <c r="E620" s="217"/>
      <c r="F620" s="217"/>
      <c r="G620" s="217"/>
      <c r="H620" s="110"/>
      <c r="I620" s="110"/>
      <c r="J620" s="217" t="s">
        <v>111</v>
      </c>
      <c r="K620" s="217"/>
      <c r="L620" s="217"/>
      <c r="M620" s="217"/>
      <c r="N620" s="217"/>
      <c r="O620" s="217"/>
      <c r="P620" s="51"/>
      <c r="Q620" s="51"/>
      <c r="R620" s="217" t="s">
        <v>112</v>
      </c>
      <c r="S620" s="217"/>
      <c r="T620" s="217"/>
      <c r="U620" s="217"/>
    </row>
    <row r="621" spans="2:21" ht="32.25" customHeight="1">
      <c r="B621" s="219" t="s">
        <v>152</v>
      </c>
      <c r="C621" s="218"/>
      <c r="D621" s="218"/>
      <c r="E621" s="218"/>
      <c r="F621" s="218"/>
      <c r="G621" s="218"/>
      <c r="J621" s="218" t="s">
        <v>113</v>
      </c>
      <c r="K621" s="218"/>
      <c r="L621" s="218"/>
      <c r="M621" s="218"/>
      <c r="N621" s="218"/>
      <c r="O621" s="218"/>
      <c r="R621" s="218" t="s">
        <v>114</v>
      </c>
      <c r="S621" s="218"/>
      <c r="T621" s="218"/>
      <c r="U621" s="218"/>
    </row>
    <row r="622" spans="2:21">
      <c r="B622" s="218"/>
      <c r="C622" s="218"/>
      <c r="D622" s="218"/>
      <c r="E622" s="218"/>
      <c r="F622" s="218"/>
      <c r="G622" s="218"/>
    </row>
  </sheetData>
  <mergeCells count="2492">
    <mergeCell ref="B309:G309"/>
    <mergeCell ref="B149:G149"/>
    <mergeCell ref="B611:G611"/>
    <mergeCell ref="J611:O611"/>
    <mergeCell ref="R611:U611"/>
    <mergeCell ref="B612:G612"/>
    <mergeCell ref="J612:O612"/>
    <mergeCell ref="R612:U612"/>
    <mergeCell ref="J614:O614"/>
    <mergeCell ref="J615:O615"/>
    <mergeCell ref="R615:U615"/>
    <mergeCell ref="B616:G619"/>
    <mergeCell ref="J616:O619"/>
    <mergeCell ref="R616:U619"/>
    <mergeCell ref="B620:G620"/>
    <mergeCell ref="J620:O620"/>
    <mergeCell ref="R620:U620"/>
    <mergeCell ref="B590:C590"/>
    <mergeCell ref="D590:E590"/>
    <mergeCell ref="F590:G590"/>
    <mergeCell ref="H590:I590"/>
    <mergeCell ref="J590:K590"/>
    <mergeCell ref="L590:M590"/>
    <mergeCell ref="N590:O590"/>
    <mergeCell ref="P590:Q590"/>
    <mergeCell ref="R590:S590"/>
    <mergeCell ref="T590:U590"/>
    <mergeCell ref="B591:C591"/>
    <mergeCell ref="D591:E591"/>
    <mergeCell ref="F591:G591"/>
    <mergeCell ref="H591:I591"/>
    <mergeCell ref="J591:K591"/>
    <mergeCell ref="J621:O621"/>
    <mergeCell ref="R621:U621"/>
    <mergeCell ref="B615:G615"/>
    <mergeCell ref="B621:G622"/>
    <mergeCell ref="D592:E592"/>
    <mergeCell ref="F592:G592"/>
    <mergeCell ref="H592:I592"/>
    <mergeCell ref="J592:K592"/>
    <mergeCell ref="L592:M592"/>
    <mergeCell ref="N592:O592"/>
    <mergeCell ref="P592:Q592"/>
    <mergeCell ref="R592:S592"/>
    <mergeCell ref="T592:U592"/>
    <mergeCell ref="B595:D595"/>
    <mergeCell ref="E595:U595"/>
    <mergeCell ref="B596:U602"/>
    <mergeCell ref="B605:G605"/>
    <mergeCell ref="J605:O605"/>
    <mergeCell ref="R605:U605"/>
    <mergeCell ref="B606:G606"/>
    <mergeCell ref="J606:O610"/>
    <mergeCell ref="R606:U610"/>
    <mergeCell ref="B607:G610"/>
    <mergeCell ref="L591:M591"/>
    <mergeCell ref="N591:O591"/>
    <mergeCell ref="P591:Q591"/>
    <mergeCell ref="R591:S591"/>
    <mergeCell ref="T591:U591"/>
    <mergeCell ref="B580:F580"/>
    <mergeCell ref="G580:H580"/>
    <mergeCell ref="B581:F581"/>
    <mergeCell ref="G581:H581"/>
    <mergeCell ref="B582:F582"/>
    <mergeCell ref="G582:H582"/>
    <mergeCell ref="B583:F583"/>
    <mergeCell ref="G583:H583"/>
    <mergeCell ref="B584:F584"/>
    <mergeCell ref="G584:H584"/>
    <mergeCell ref="B585:F585"/>
    <mergeCell ref="G585:H585"/>
    <mergeCell ref="B587:U587"/>
    <mergeCell ref="B588:C589"/>
    <mergeCell ref="D588:I588"/>
    <mergeCell ref="J588:O588"/>
    <mergeCell ref="P588:U588"/>
    <mergeCell ref="D589:E589"/>
    <mergeCell ref="F589:G589"/>
    <mergeCell ref="H589:I589"/>
    <mergeCell ref="J589:K589"/>
    <mergeCell ref="L589:M589"/>
    <mergeCell ref="N589:O589"/>
    <mergeCell ref="P589:Q589"/>
    <mergeCell ref="R589:S589"/>
    <mergeCell ref="T589:U589"/>
    <mergeCell ref="B571:F571"/>
    <mergeCell ref="G571:H571"/>
    <mergeCell ref="B572:F572"/>
    <mergeCell ref="G572:H572"/>
    <mergeCell ref="B573:F573"/>
    <mergeCell ref="G573:H573"/>
    <mergeCell ref="B574:F574"/>
    <mergeCell ref="G574:H574"/>
    <mergeCell ref="B575:F575"/>
    <mergeCell ref="G575:H575"/>
    <mergeCell ref="B576:F576"/>
    <mergeCell ref="G576:H576"/>
    <mergeCell ref="B577:U577"/>
    <mergeCell ref="B578:F578"/>
    <mergeCell ref="G578:H578"/>
    <mergeCell ref="B579:F579"/>
    <mergeCell ref="G579:H579"/>
    <mergeCell ref="B562:U562"/>
    <mergeCell ref="B563:F563"/>
    <mergeCell ref="G563:H563"/>
    <mergeCell ref="B564:F564"/>
    <mergeCell ref="G564:H564"/>
    <mergeCell ref="B565:F565"/>
    <mergeCell ref="G565:H565"/>
    <mergeCell ref="B566:F566"/>
    <mergeCell ref="G566:H566"/>
    <mergeCell ref="B567:F567"/>
    <mergeCell ref="G567:H567"/>
    <mergeCell ref="B568:F568"/>
    <mergeCell ref="G568:H568"/>
    <mergeCell ref="B569:F569"/>
    <mergeCell ref="G569:H569"/>
    <mergeCell ref="B570:F570"/>
    <mergeCell ref="G570:H570"/>
    <mergeCell ref="B555:D555"/>
    <mergeCell ref="E555:F555"/>
    <mergeCell ref="G555:H555"/>
    <mergeCell ref="I555:K555"/>
    <mergeCell ref="L555:N555"/>
    <mergeCell ref="O555:Q555"/>
    <mergeCell ref="R555:T555"/>
    <mergeCell ref="B556:F556"/>
    <mergeCell ref="G556:N556"/>
    <mergeCell ref="O556:U556"/>
    <mergeCell ref="B558:F561"/>
    <mergeCell ref="G558:U558"/>
    <mergeCell ref="G559:H561"/>
    <mergeCell ref="I559:N559"/>
    <mergeCell ref="O559:U559"/>
    <mergeCell ref="I560:K560"/>
    <mergeCell ref="L560:N560"/>
    <mergeCell ref="O560:Q560"/>
    <mergeCell ref="R560:T560"/>
    <mergeCell ref="U560:U561"/>
    <mergeCell ref="B552:D552"/>
    <mergeCell ref="E552:F552"/>
    <mergeCell ref="G552:H552"/>
    <mergeCell ref="I552:K552"/>
    <mergeCell ref="L552:N552"/>
    <mergeCell ref="O552:Q552"/>
    <mergeCell ref="R552:T552"/>
    <mergeCell ref="B553:D553"/>
    <mergeCell ref="E553:F553"/>
    <mergeCell ref="G553:H553"/>
    <mergeCell ref="I553:K553"/>
    <mergeCell ref="L553:N553"/>
    <mergeCell ref="O553:Q553"/>
    <mergeCell ref="R553:T553"/>
    <mergeCell ref="B554:D554"/>
    <mergeCell ref="E554:F554"/>
    <mergeCell ref="G554:H554"/>
    <mergeCell ref="I554:K554"/>
    <mergeCell ref="L554:N554"/>
    <mergeCell ref="O554:Q554"/>
    <mergeCell ref="R554:T554"/>
    <mergeCell ref="B549:D549"/>
    <mergeCell ref="E549:F549"/>
    <mergeCell ref="G549:H549"/>
    <mergeCell ref="I549:K549"/>
    <mergeCell ref="L549:N549"/>
    <mergeCell ref="O549:Q549"/>
    <mergeCell ref="R549:T549"/>
    <mergeCell ref="B550:D550"/>
    <mergeCell ref="E550:F550"/>
    <mergeCell ref="G550:H550"/>
    <mergeCell ref="I550:K550"/>
    <mergeCell ref="L550:N550"/>
    <mergeCell ref="O550:Q550"/>
    <mergeCell ref="R550:T550"/>
    <mergeCell ref="B551:D551"/>
    <mergeCell ref="E551:F551"/>
    <mergeCell ref="G551:H551"/>
    <mergeCell ref="I551:K551"/>
    <mergeCell ref="L551:N551"/>
    <mergeCell ref="O551:Q551"/>
    <mergeCell ref="R551:T551"/>
    <mergeCell ref="B546:D546"/>
    <mergeCell ref="E546:F546"/>
    <mergeCell ref="G546:H546"/>
    <mergeCell ref="I546:K546"/>
    <mergeCell ref="L546:N546"/>
    <mergeCell ref="O546:Q546"/>
    <mergeCell ref="R546:T546"/>
    <mergeCell ref="B547:D547"/>
    <mergeCell ref="E547:F547"/>
    <mergeCell ref="G547:H547"/>
    <mergeCell ref="I547:K547"/>
    <mergeCell ref="L547:N547"/>
    <mergeCell ref="O547:Q547"/>
    <mergeCell ref="R547:T547"/>
    <mergeCell ref="B548:D548"/>
    <mergeCell ref="E548:F548"/>
    <mergeCell ref="G548:H548"/>
    <mergeCell ref="I548:K548"/>
    <mergeCell ref="L548:N548"/>
    <mergeCell ref="O548:Q548"/>
    <mergeCell ref="R548:T548"/>
    <mergeCell ref="B543:D543"/>
    <mergeCell ref="E543:F543"/>
    <mergeCell ref="G543:H543"/>
    <mergeCell ref="I543:K543"/>
    <mergeCell ref="L543:N543"/>
    <mergeCell ref="O543:Q543"/>
    <mergeCell ref="R543:T543"/>
    <mergeCell ref="B544:D544"/>
    <mergeCell ref="E544:F544"/>
    <mergeCell ref="G544:H544"/>
    <mergeCell ref="I544:K544"/>
    <mergeCell ref="L544:N544"/>
    <mergeCell ref="O544:Q544"/>
    <mergeCell ref="R544:T544"/>
    <mergeCell ref="B545:D545"/>
    <mergeCell ref="E545:F545"/>
    <mergeCell ref="G545:H545"/>
    <mergeCell ref="I545:K545"/>
    <mergeCell ref="L545:N545"/>
    <mergeCell ref="O545:Q545"/>
    <mergeCell ref="R545:T545"/>
    <mergeCell ref="B540:D540"/>
    <mergeCell ref="E540:F540"/>
    <mergeCell ref="G540:H540"/>
    <mergeCell ref="I540:K540"/>
    <mergeCell ref="L540:N540"/>
    <mergeCell ref="O540:Q540"/>
    <mergeCell ref="R540:T540"/>
    <mergeCell ref="B541:D541"/>
    <mergeCell ref="E541:F541"/>
    <mergeCell ref="G541:H541"/>
    <mergeCell ref="I541:K541"/>
    <mergeCell ref="L541:N541"/>
    <mergeCell ref="O541:Q541"/>
    <mergeCell ref="R541:T541"/>
    <mergeCell ref="B542:D542"/>
    <mergeCell ref="E542:F542"/>
    <mergeCell ref="G542:H542"/>
    <mergeCell ref="I542:K542"/>
    <mergeCell ref="L542:N542"/>
    <mergeCell ref="O542:Q542"/>
    <mergeCell ref="R542:T542"/>
    <mergeCell ref="B537:D537"/>
    <mergeCell ref="E537:F537"/>
    <mergeCell ref="G537:H537"/>
    <mergeCell ref="I537:K537"/>
    <mergeCell ref="L537:N537"/>
    <mergeCell ref="O537:Q537"/>
    <mergeCell ref="R537:T537"/>
    <mergeCell ref="B538:D538"/>
    <mergeCell ref="E538:F538"/>
    <mergeCell ref="G538:H538"/>
    <mergeCell ref="I538:K538"/>
    <mergeCell ref="L538:N538"/>
    <mergeCell ref="O538:Q538"/>
    <mergeCell ref="R538:T538"/>
    <mergeCell ref="B539:D539"/>
    <mergeCell ref="E539:F539"/>
    <mergeCell ref="G539:H539"/>
    <mergeCell ref="I539:K539"/>
    <mergeCell ref="L539:N539"/>
    <mergeCell ref="O539:Q539"/>
    <mergeCell ref="R539:T539"/>
    <mergeCell ref="B534:D534"/>
    <mergeCell ref="E534:F534"/>
    <mergeCell ref="G534:H534"/>
    <mergeCell ref="I534:K534"/>
    <mergeCell ref="L534:N534"/>
    <mergeCell ref="O534:Q534"/>
    <mergeCell ref="R534:T534"/>
    <mergeCell ref="B535:D535"/>
    <mergeCell ref="E535:F535"/>
    <mergeCell ref="G535:H535"/>
    <mergeCell ref="I535:K535"/>
    <mergeCell ref="L535:N535"/>
    <mergeCell ref="O535:Q535"/>
    <mergeCell ref="R535:T535"/>
    <mergeCell ref="B536:D536"/>
    <mergeCell ref="E536:F536"/>
    <mergeCell ref="G536:H536"/>
    <mergeCell ref="I536:K536"/>
    <mergeCell ref="L536:N536"/>
    <mergeCell ref="O536:Q536"/>
    <mergeCell ref="R536:T536"/>
    <mergeCell ref="B531:D531"/>
    <mergeCell ref="E531:F531"/>
    <mergeCell ref="G531:H531"/>
    <mergeCell ref="I531:K531"/>
    <mergeCell ref="L531:N531"/>
    <mergeCell ref="O531:Q531"/>
    <mergeCell ref="R531:T531"/>
    <mergeCell ref="B532:D532"/>
    <mergeCell ref="E532:F532"/>
    <mergeCell ref="G532:H532"/>
    <mergeCell ref="I532:K532"/>
    <mergeCell ref="L532:N532"/>
    <mergeCell ref="O532:Q532"/>
    <mergeCell ref="R532:T532"/>
    <mergeCell ref="B533:D533"/>
    <mergeCell ref="E533:F533"/>
    <mergeCell ref="G533:H533"/>
    <mergeCell ref="I533:K533"/>
    <mergeCell ref="L533:N533"/>
    <mergeCell ref="O533:Q533"/>
    <mergeCell ref="R533:T533"/>
    <mergeCell ref="B528:D528"/>
    <mergeCell ref="E528:F528"/>
    <mergeCell ref="G528:H528"/>
    <mergeCell ref="I528:K528"/>
    <mergeCell ref="L528:N528"/>
    <mergeCell ref="O528:Q528"/>
    <mergeCell ref="R528:T528"/>
    <mergeCell ref="B529:D529"/>
    <mergeCell ref="E529:F529"/>
    <mergeCell ref="G529:H529"/>
    <mergeCell ref="I529:K529"/>
    <mergeCell ref="L529:N529"/>
    <mergeCell ref="O529:Q529"/>
    <mergeCell ref="R529:T529"/>
    <mergeCell ref="B530:D530"/>
    <mergeCell ref="E530:F530"/>
    <mergeCell ref="G530:H530"/>
    <mergeCell ref="I530:K530"/>
    <mergeCell ref="L530:N530"/>
    <mergeCell ref="O530:Q530"/>
    <mergeCell ref="R530:T530"/>
    <mergeCell ref="B525:D525"/>
    <mergeCell ref="E525:F525"/>
    <mergeCell ref="G525:H525"/>
    <mergeCell ref="I525:K525"/>
    <mergeCell ref="L525:N525"/>
    <mergeCell ref="O525:Q525"/>
    <mergeCell ref="R525:T525"/>
    <mergeCell ref="B526:D526"/>
    <mergeCell ref="E526:F526"/>
    <mergeCell ref="G526:H526"/>
    <mergeCell ref="I526:K526"/>
    <mergeCell ref="L526:N526"/>
    <mergeCell ref="O526:Q526"/>
    <mergeCell ref="R526:T526"/>
    <mergeCell ref="B527:D527"/>
    <mergeCell ref="E527:F527"/>
    <mergeCell ref="G527:H527"/>
    <mergeCell ref="I527:K527"/>
    <mergeCell ref="L527:N527"/>
    <mergeCell ref="O527:Q527"/>
    <mergeCell ref="R527:T527"/>
    <mergeCell ref="B522:D522"/>
    <mergeCell ref="E522:F522"/>
    <mergeCell ref="G522:H522"/>
    <mergeCell ref="I522:K522"/>
    <mergeCell ref="L522:N522"/>
    <mergeCell ref="O522:Q522"/>
    <mergeCell ref="R522:T522"/>
    <mergeCell ref="B523:D523"/>
    <mergeCell ref="E523:F523"/>
    <mergeCell ref="G523:H523"/>
    <mergeCell ref="I523:K523"/>
    <mergeCell ref="L523:N523"/>
    <mergeCell ref="O523:Q523"/>
    <mergeCell ref="R523:T523"/>
    <mergeCell ref="B524:D524"/>
    <mergeCell ref="E524:F524"/>
    <mergeCell ref="G524:H524"/>
    <mergeCell ref="I524:K524"/>
    <mergeCell ref="L524:N524"/>
    <mergeCell ref="O524:Q524"/>
    <mergeCell ref="R524:T524"/>
    <mergeCell ref="B519:D519"/>
    <mergeCell ref="E519:F519"/>
    <mergeCell ref="G519:H519"/>
    <mergeCell ref="I519:K519"/>
    <mergeCell ref="L519:N519"/>
    <mergeCell ref="O519:Q519"/>
    <mergeCell ref="R519:T519"/>
    <mergeCell ref="B520:D520"/>
    <mergeCell ref="E520:F520"/>
    <mergeCell ref="G520:H520"/>
    <mergeCell ref="I520:K520"/>
    <mergeCell ref="L520:N520"/>
    <mergeCell ref="O520:Q520"/>
    <mergeCell ref="R520:T520"/>
    <mergeCell ref="B521:D521"/>
    <mergeCell ref="E521:F521"/>
    <mergeCell ref="G521:H521"/>
    <mergeCell ref="I521:K521"/>
    <mergeCell ref="L521:N521"/>
    <mergeCell ref="O521:Q521"/>
    <mergeCell ref="R521:T521"/>
    <mergeCell ref="B516:D516"/>
    <mergeCell ref="E516:F516"/>
    <mergeCell ref="G516:H516"/>
    <mergeCell ref="I516:K516"/>
    <mergeCell ref="L516:N516"/>
    <mergeCell ref="O516:Q516"/>
    <mergeCell ref="R516:T516"/>
    <mergeCell ref="B517:D517"/>
    <mergeCell ref="E517:F517"/>
    <mergeCell ref="G517:H517"/>
    <mergeCell ref="I517:K517"/>
    <mergeCell ref="L517:N517"/>
    <mergeCell ref="O517:Q517"/>
    <mergeCell ref="R517:T517"/>
    <mergeCell ref="B518:D518"/>
    <mergeCell ref="E518:F518"/>
    <mergeCell ref="G518:H518"/>
    <mergeCell ref="I518:K518"/>
    <mergeCell ref="L518:N518"/>
    <mergeCell ref="O518:Q518"/>
    <mergeCell ref="R518:T518"/>
    <mergeCell ref="B513:D513"/>
    <mergeCell ref="E513:F513"/>
    <mergeCell ref="G513:H513"/>
    <mergeCell ref="I513:K513"/>
    <mergeCell ref="L513:N513"/>
    <mergeCell ref="O513:Q513"/>
    <mergeCell ref="R513:T513"/>
    <mergeCell ref="B514:D514"/>
    <mergeCell ref="E514:F514"/>
    <mergeCell ref="G514:H514"/>
    <mergeCell ref="I514:K514"/>
    <mergeCell ref="L514:N514"/>
    <mergeCell ref="O514:Q514"/>
    <mergeCell ref="R514:T514"/>
    <mergeCell ref="B515:D515"/>
    <mergeCell ref="E515:F515"/>
    <mergeCell ref="G515:H515"/>
    <mergeCell ref="I515:K515"/>
    <mergeCell ref="L515:N515"/>
    <mergeCell ref="O515:Q515"/>
    <mergeCell ref="R515:T515"/>
    <mergeCell ref="B510:D510"/>
    <mergeCell ref="E510:F510"/>
    <mergeCell ref="G510:H510"/>
    <mergeCell ref="I510:K510"/>
    <mergeCell ref="L510:N510"/>
    <mergeCell ref="O510:Q510"/>
    <mergeCell ref="R510:T510"/>
    <mergeCell ref="B511:D511"/>
    <mergeCell ref="E511:F511"/>
    <mergeCell ref="G511:H511"/>
    <mergeCell ref="I511:K511"/>
    <mergeCell ref="L511:N511"/>
    <mergeCell ref="O511:Q511"/>
    <mergeCell ref="R511:T511"/>
    <mergeCell ref="B512:D512"/>
    <mergeCell ref="E512:F512"/>
    <mergeCell ref="G512:H512"/>
    <mergeCell ref="I512:K512"/>
    <mergeCell ref="L512:N512"/>
    <mergeCell ref="O512:Q512"/>
    <mergeCell ref="R512:T512"/>
    <mergeCell ref="B507:D507"/>
    <mergeCell ref="E507:F507"/>
    <mergeCell ref="G507:H507"/>
    <mergeCell ref="I507:K507"/>
    <mergeCell ref="L507:N507"/>
    <mergeCell ref="O507:Q507"/>
    <mergeCell ref="R507:T507"/>
    <mergeCell ref="B508:D508"/>
    <mergeCell ref="E508:F508"/>
    <mergeCell ref="G508:H508"/>
    <mergeCell ref="I508:K508"/>
    <mergeCell ref="L508:N508"/>
    <mergeCell ref="O508:Q508"/>
    <mergeCell ref="R508:T508"/>
    <mergeCell ref="B509:D509"/>
    <mergeCell ref="E509:F509"/>
    <mergeCell ref="G509:H509"/>
    <mergeCell ref="I509:K509"/>
    <mergeCell ref="L509:N509"/>
    <mergeCell ref="O509:Q509"/>
    <mergeCell ref="R509:T509"/>
    <mergeCell ref="B504:D504"/>
    <mergeCell ref="E504:F504"/>
    <mergeCell ref="G504:H504"/>
    <mergeCell ref="I504:K504"/>
    <mergeCell ref="L504:N504"/>
    <mergeCell ref="O504:Q504"/>
    <mergeCell ref="R504:T504"/>
    <mergeCell ref="B505:D505"/>
    <mergeCell ref="E505:F505"/>
    <mergeCell ref="G505:H505"/>
    <mergeCell ref="I505:K505"/>
    <mergeCell ref="L505:N505"/>
    <mergeCell ref="O505:Q505"/>
    <mergeCell ref="R505:T505"/>
    <mergeCell ref="B506:D506"/>
    <mergeCell ref="E506:F506"/>
    <mergeCell ref="G506:H506"/>
    <mergeCell ref="I506:K506"/>
    <mergeCell ref="L506:N506"/>
    <mergeCell ref="O506:Q506"/>
    <mergeCell ref="R506:T506"/>
    <mergeCell ref="B501:D501"/>
    <mergeCell ref="E501:F501"/>
    <mergeCell ref="G501:H501"/>
    <mergeCell ref="I501:K501"/>
    <mergeCell ref="L501:N501"/>
    <mergeCell ref="O501:Q501"/>
    <mergeCell ref="R501:T501"/>
    <mergeCell ref="B502:D502"/>
    <mergeCell ref="E502:F502"/>
    <mergeCell ref="G502:H502"/>
    <mergeCell ref="I502:K502"/>
    <mergeCell ref="L502:N502"/>
    <mergeCell ref="O502:Q502"/>
    <mergeCell ref="R502:T502"/>
    <mergeCell ref="B503:D503"/>
    <mergeCell ref="E503:F503"/>
    <mergeCell ref="G503:H503"/>
    <mergeCell ref="I503:K503"/>
    <mergeCell ref="L503:N503"/>
    <mergeCell ref="O503:Q503"/>
    <mergeCell ref="R503:T503"/>
    <mergeCell ref="B498:D498"/>
    <mergeCell ref="E498:F498"/>
    <mergeCell ref="G498:H498"/>
    <mergeCell ref="I498:K498"/>
    <mergeCell ref="L498:N498"/>
    <mergeCell ref="O498:Q498"/>
    <mergeCell ref="R498:T498"/>
    <mergeCell ref="B499:D499"/>
    <mergeCell ref="E499:F499"/>
    <mergeCell ref="G499:H499"/>
    <mergeCell ref="I499:K499"/>
    <mergeCell ref="L499:N499"/>
    <mergeCell ref="O499:Q499"/>
    <mergeCell ref="R499:T499"/>
    <mergeCell ref="B500:D500"/>
    <mergeCell ref="E500:F500"/>
    <mergeCell ref="G500:H500"/>
    <mergeCell ref="I500:K500"/>
    <mergeCell ref="L500:N500"/>
    <mergeCell ref="O500:Q500"/>
    <mergeCell ref="R500:T500"/>
    <mergeCell ref="B495:D495"/>
    <mergeCell ref="E495:F495"/>
    <mergeCell ref="G495:H495"/>
    <mergeCell ref="I495:K495"/>
    <mergeCell ref="L495:N495"/>
    <mergeCell ref="O495:Q495"/>
    <mergeCell ref="R495:T495"/>
    <mergeCell ref="B496:D496"/>
    <mergeCell ref="E496:F496"/>
    <mergeCell ref="G496:H496"/>
    <mergeCell ref="I496:K496"/>
    <mergeCell ref="L496:N496"/>
    <mergeCell ref="O496:Q496"/>
    <mergeCell ref="R496:T496"/>
    <mergeCell ref="B497:D497"/>
    <mergeCell ref="E497:F497"/>
    <mergeCell ref="G497:H497"/>
    <mergeCell ref="I497:K497"/>
    <mergeCell ref="L497:N497"/>
    <mergeCell ref="O497:Q497"/>
    <mergeCell ref="R497:T497"/>
    <mergeCell ref="B492:D492"/>
    <mergeCell ref="E492:F492"/>
    <mergeCell ref="G492:H492"/>
    <mergeCell ref="I492:K492"/>
    <mergeCell ref="L492:N492"/>
    <mergeCell ref="O492:Q492"/>
    <mergeCell ref="R492:T492"/>
    <mergeCell ref="B493:D493"/>
    <mergeCell ref="E493:F493"/>
    <mergeCell ref="G493:H493"/>
    <mergeCell ref="I493:K493"/>
    <mergeCell ref="L493:N493"/>
    <mergeCell ref="O493:Q493"/>
    <mergeCell ref="R493:T493"/>
    <mergeCell ref="B494:D494"/>
    <mergeCell ref="E494:F494"/>
    <mergeCell ref="G494:H494"/>
    <mergeCell ref="I494:K494"/>
    <mergeCell ref="L494:N494"/>
    <mergeCell ref="O494:Q494"/>
    <mergeCell ref="R494:T494"/>
    <mergeCell ref="B484:F484"/>
    <mergeCell ref="G484:U484"/>
    <mergeCell ref="B485:F485"/>
    <mergeCell ref="G485:U485"/>
    <mergeCell ref="B486:U486"/>
    <mergeCell ref="B487:D490"/>
    <mergeCell ref="E487:F490"/>
    <mergeCell ref="G487:U487"/>
    <mergeCell ref="G488:H490"/>
    <mergeCell ref="I488:N488"/>
    <mergeCell ref="O488:U488"/>
    <mergeCell ref="I489:K490"/>
    <mergeCell ref="L489:N490"/>
    <mergeCell ref="O489:Q490"/>
    <mergeCell ref="R489:T490"/>
    <mergeCell ref="U489:U490"/>
    <mergeCell ref="B491:D491"/>
    <mergeCell ref="E491:F491"/>
    <mergeCell ref="G491:H491"/>
    <mergeCell ref="I491:K491"/>
    <mergeCell ref="L491:N491"/>
    <mergeCell ref="O491:Q491"/>
    <mergeCell ref="R491:T491"/>
    <mergeCell ref="B469:U469"/>
    <mergeCell ref="B474:U474"/>
    <mergeCell ref="B478:F478"/>
    <mergeCell ref="G478:U478"/>
    <mergeCell ref="B479:F479"/>
    <mergeCell ref="G479:U479"/>
    <mergeCell ref="B480:F480"/>
    <mergeCell ref="G480:U480"/>
    <mergeCell ref="B481:F481"/>
    <mergeCell ref="G481:U481"/>
    <mergeCell ref="B482:F482"/>
    <mergeCell ref="G482:H482"/>
    <mergeCell ref="I482:L482"/>
    <mergeCell ref="N482:Q482"/>
    <mergeCell ref="R482:S482"/>
    <mergeCell ref="T482:U482"/>
    <mergeCell ref="B483:F483"/>
    <mergeCell ref="G483:H483"/>
    <mergeCell ref="I483:L483"/>
    <mergeCell ref="N483:Q483"/>
    <mergeCell ref="R483:U483"/>
    <mergeCell ref="B308:G308"/>
    <mergeCell ref="J308:O308"/>
    <mergeCell ref="R308:U308"/>
    <mergeCell ref="B299:G299"/>
    <mergeCell ref="J299:O299"/>
    <mergeCell ref="R299:U299"/>
    <mergeCell ref="J302:O302"/>
    <mergeCell ref="J303:O303"/>
    <mergeCell ref="R303:U303"/>
    <mergeCell ref="B304:G307"/>
    <mergeCell ref="J304:O307"/>
    <mergeCell ref="R304:U307"/>
    <mergeCell ref="B283:D283"/>
    <mergeCell ref="E283:U283"/>
    <mergeCell ref="B284:U290"/>
    <mergeCell ref="J293:O293"/>
    <mergeCell ref="R293:U293"/>
    <mergeCell ref="B294:G294"/>
    <mergeCell ref="J294:O298"/>
    <mergeCell ref="R294:U298"/>
    <mergeCell ref="B295:G298"/>
    <mergeCell ref="B300:G300"/>
    <mergeCell ref="J300:O300"/>
    <mergeCell ref="R300:U300"/>
    <mergeCell ref="B293:G293"/>
    <mergeCell ref="B303:G303"/>
    <mergeCell ref="D280:E280"/>
    <mergeCell ref="F280:G280"/>
    <mergeCell ref="H280:I280"/>
    <mergeCell ref="J280:K280"/>
    <mergeCell ref="L280:M280"/>
    <mergeCell ref="N280:O280"/>
    <mergeCell ref="P280:Q280"/>
    <mergeCell ref="R280:S280"/>
    <mergeCell ref="T280:U280"/>
    <mergeCell ref="T278:U278"/>
    <mergeCell ref="B279:C279"/>
    <mergeCell ref="D279:E279"/>
    <mergeCell ref="F279:G279"/>
    <mergeCell ref="H279:I279"/>
    <mergeCell ref="J279:K279"/>
    <mergeCell ref="L279:M279"/>
    <mergeCell ref="N279:O279"/>
    <mergeCell ref="P279:Q279"/>
    <mergeCell ref="R279:S279"/>
    <mergeCell ref="T279:U279"/>
    <mergeCell ref="B278:C278"/>
    <mergeCell ref="D278:E278"/>
    <mergeCell ref="F278:G278"/>
    <mergeCell ref="H278:I278"/>
    <mergeCell ref="J278:K278"/>
    <mergeCell ref="L278:M278"/>
    <mergeCell ref="N278:O278"/>
    <mergeCell ref="P278:Q278"/>
    <mergeCell ref="R278:S278"/>
    <mergeCell ref="B271:F271"/>
    <mergeCell ref="G271:H271"/>
    <mergeCell ref="B272:F272"/>
    <mergeCell ref="G272:H272"/>
    <mergeCell ref="B273:F273"/>
    <mergeCell ref="G273:H273"/>
    <mergeCell ref="B275:U275"/>
    <mergeCell ref="B276:C277"/>
    <mergeCell ref="D276:I276"/>
    <mergeCell ref="J276:O276"/>
    <mergeCell ref="D277:E277"/>
    <mergeCell ref="F277:G277"/>
    <mergeCell ref="H277:I277"/>
    <mergeCell ref="J277:K277"/>
    <mergeCell ref="L277:M277"/>
    <mergeCell ref="N277:O277"/>
    <mergeCell ref="P277:Q277"/>
    <mergeCell ref="R277:S277"/>
    <mergeCell ref="T277:U277"/>
    <mergeCell ref="P276:U276"/>
    <mergeCell ref="B266:F266"/>
    <mergeCell ref="G266:H266"/>
    <mergeCell ref="B267:F267"/>
    <mergeCell ref="G267:H267"/>
    <mergeCell ref="B268:F268"/>
    <mergeCell ref="G268:H268"/>
    <mergeCell ref="B269:F269"/>
    <mergeCell ref="G269:H269"/>
    <mergeCell ref="B270:F270"/>
    <mergeCell ref="G270:H270"/>
    <mergeCell ref="B261:F261"/>
    <mergeCell ref="G261:H261"/>
    <mergeCell ref="B262:F262"/>
    <mergeCell ref="G262:H262"/>
    <mergeCell ref="B263:F263"/>
    <mergeCell ref="G263:H263"/>
    <mergeCell ref="B264:F264"/>
    <mergeCell ref="G264:H264"/>
    <mergeCell ref="B265:U265"/>
    <mergeCell ref="B256:F256"/>
    <mergeCell ref="G256:H256"/>
    <mergeCell ref="B257:F257"/>
    <mergeCell ref="G257:H257"/>
    <mergeCell ref="B258:F258"/>
    <mergeCell ref="G258:H258"/>
    <mergeCell ref="B259:F259"/>
    <mergeCell ref="G259:H259"/>
    <mergeCell ref="B260:F260"/>
    <mergeCell ref="G260:H260"/>
    <mergeCell ref="B250:U250"/>
    <mergeCell ref="B251:F251"/>
    <mergeCell ref="G251:H251"/>
    <mergeCell ref="B252:F252"/>
    <mergeCell ref="G252:H252"/>
    <mergeCell ref="B254:F254"/>
    <mergeCell ref="G254:H254"/>
    <mergeCell ref="B255:F255"/>
    <mergeCell ref="G255:H255"/>
    <mergeCell ref="B253:F253"/>
    <mergeCell ref="G253:H253"/>
    <mergeCell ref="B246:F249"/>
    <mergeCell ref="G246:U246"/>
    <mergeCell ref="G247:H249"/>
    <mergeCell ref="I247:N247"/>
    <mergeCell ref="O247:U247"/>
    <mergeCell ref="I248:K248"/>
    <mergeCell ref="L248:N248"/>
    <mergeCell ref="O248:Q248"/>
    <mergeCell ref="R248:T248"/>
    <mergeCell ref="U248:U249"/>
    <mergeCell ref="B243:D243"/>
    <mergeCell ref="E243:F243"/>
    <mergeCell ref="G243:H243"/>
    <mergeCell ref="I243:K243"/>
    <mergeCell ref="L243:N243"/>
    <mergeCell ref="O243:Q243"/>
    <mergeCell ref="R243:T243"/>
    <mergeCell ref="B244:F244"/>
    <mergeCell ref="G244:N244"/>
    <mergeCell ref="O244:U244"/>
    <mergeCell ref="B241:D241"/>
    <mergeCell ref="E241:F241"/>
    <mergeCell ref="G241:H241"/>
    <mergeCell ref="I241:K241"/>
    <mergeCell ref="L241:N241"/>
    <mergeCell ref="O241:Q241"/>
    <mergeCell ref="R241:T241"/>
    <mergeCell ref="B242:D242"/>
    <mergeCell ref="E242:F242"/>
    <mergeCell ref="G242:H242"/>
    <mergeCell ref="I242:K242"/>
    <mergeCell ref="L242:N242"/>
    <mergeCell ref="O242:Q242"/>
    <mergeCell ref="R242:T242"/>
    <mergeCell ref="B239:D239"/>
    <mergeCell ref="E239:F239"/>
    <mergeCell ref="G239:H239"/>
    <mergeCell ref="I239:K239"/>
    <mergeCell ref="L239:N239"/>
    <mergeCell ref="O239:Q239"/>
    <mergeCell ref="R239:T239"/>
    <mergeCell ref="B240:D240"/>
    <mergeCell ref="E240:F240"/>
    <mergeCell ref="G240:H240"/>
    <mergeCell ref="I240:K240"/>
    <mergeCell ref="L240:N240"/>
    <mergeCell ref="O240:Q240"/>
    <mergeCell ref="R240:T240"/>
    <mergeCell ref="B237:D237"/>
    <mergeCell ref="E237:F237"/>
    <mergeCell ref="G237:H237"/>
    <mergeCell ref="I237:K237"/>
    <mergeCell ref="L237:N237"/>
    <mergeCell ref="O237:Q237"/>
    <mergeCell ref="R237:T237"/>
    <mergeCell ref="B238:D238"/>
    <mergeCell ref="E238:F238"/>
    <mergeCell ref="G238:H238"/>
    <mergeCell ref="I238:K238"/>
    <mergeCell ref="L238:N238"/>
    <mergeCell ref="O238:Q238"/>
    <mergeCell ref="R238:T238"/>
    <mergeCell ref="B235:D235"/>
    <mergeCell ref="E235:F235"/>
    <mergeCell ref="G235:H235"/>
    <mergeCell ref="I235:K235"/>
    <mergeCell ref="L235:N235"/>
    <mergeCell ref="O235:Q235"/>
    <mergeCell ref="R235:T235"/>
    <mergeCell ref="B236:D236"/>
    <mergeCell ref="E236:F236"/>
    <mergeCell ref="G236:H236"/>
    <mergeCell ref="I236:K236"/>
    <mergeCell ref="L236:N236"/>
    <mergeCell ref="O236:Q236"/>
    <mergeCell ref="R236:T236"/>
    <mergeCell ref="B233:D233"/>
    <mergeCell ref="E233:F233"/>
    <mergeCell ref="G233:H233"/>
    <mergeCell ref="I233:K233"/>
    <mergeCell ref="L233:N233"/>
    <mergeCell ref="O233:Q233"/>
    <mergeCell ref="R233:T233"/>
    <mergeCell ref="B234:D234"/>
    <mergeCell ref="E234:F234"/>
    <mergeCell ref="G234:H234"/>
    <mergeCell ref="I234:K234"/>
    <mergeCell ref="L234:N234"/>
    <mergeCell ref="O234:Q234"/>
    <mergeCell ref="R234:T234"/>
    <mergeCell ref="B231:D231"/>
    <mergeCell ref="E231:F231"/>
    <mergeCell ref="G231:H231"/>
    <mergeCell ref="I231:K231"/>
    <mergeCell ref="L231:N231"/>
    <mergeCell ref="O231:Q231"/>
    <mergeCell ref="R231:T231"/>
    <mergeCell ref="B232:D232"/>
    <mergeCell ref="E232:F232"/>
    <mergeCell ref="G232:H232"/>
    <mergeCell ref="I232:K232"/>
    <mergeCell ref="L232:N232"/>
    <mergeCell ref="O232:Q232"/>
    <mergeCell ref="R232:T232"/>
    <mergeCell ref="B229:D229"/>
    <mergeCell ref="E229:F229"/>
    <mergeCell ref="G229:H229"/>
    <mergeCell ref="I229:K229"/>
    <mergeCell ref="L229:N229"/>
    <mergeCell ref="O229:Q229"/>
    <mergeCell ref="R229:T229"/>
    <mergeCell ref="B230:D230"/>
    <mergeCell ref="E230:F230"/>
    <mergeCell ref="G230:H230"/>
    <mergeCell ref="I230:K230"/>
    <mergeCell ref="L230:N230"/>
    <mergeCell ref="O230:Q230"/>
    <mergeCell ref="R230:T230"/>
    <mergeCell ref="B227:D227"/>
    <mergeCell ref="E227:F227"/>
    <mergeCell ref="G227:H227"/>
    <mergeCell ref="I227:K227"/>
    <mergeCell ref="L227:N227"/>
    <mergeCell ref="O227:Q227"/>
    <mergeCell ref="R227:T227"/>
    <mergeCell ref="B228:D228"/>
    <mergeCell ref="E228:F228"/>
    <mergeCell ref="G228:H228"/>
    <mergeCell ref="I228:K228"/>
    <mergeCell ref="L228:N228"/>
    <mergeCell ref="O228:Q228"/>
    <mergeCell ref="R228:T228"/>
    <mergeCell ref="B225:D225"/>
    <mergeCell ref="E225:F225"/>
    <mergeCell ref="G225:H225"/>
    <mergeCell ref="I225:K225"/>
    <mergeCell ref="L225:N225"/>
    <mergeCell ref="O225:Q225"/>
    <mergeCell ref="R225:T225"/>
    <mergeCell ref="B226:D226"/>
    <mergeCell ref="E226:F226"/>
    <mergeCell ref="G226:H226"/>
    <mergeCell ref="I226:K226"/>
    <mergeCell ref="L226:N226"/>
    <mergeCell ref="O226:Q226"/>
    <mergeCell ref="R226:T226"/>
    <mergeCell ref="B223:D223"/>
    <mergeCell ref="E223:F223"/>
    <mergeCell ref="G223:H223"/>
    <mergeCell ref="I223:K223"/>
    <mergeCell ref="L223:N223"/>
    <mergeCell ref="O223:Q223"/>
    <mergeCell ref="R223:T223"/>
    <mergeCell ref="B224:D224"/>
    <mergeCell ref="E224:F224"/>
    <mergeCell ref="G224:H224"/>
    <mergeCell ref="I224:K224"/>
    <mergeCell ref="L224:N224"/>
    <mergeCell ref="O224:Q224"/>
    <mergeCell ref="R224:T224"/>
    <mergeCell ref="B221:D221"/>
    <mergeCell ref="E221:F221"/>
    <mergeCell ref="G221:H221"/>
    <mergeCell ref="I221:K221"/>
    <mergeCell ref="L221:N221"/>
    <mergeCell ref="O221:Q221"/>
    <mergeCell ref="R221:T221"/>
    <mergeCell ref="B222:D222"/>
    <mergeCell ref="E222:F222"/>
    <mergeCell ref="G222:H222"/>
    <mergeCell ref="I222:K222"/>
    <mergeCell ref="L222:N222"/>
    <mergeCell ref="O222:Q222"/>
    <mergeCell ref="R222:T222"/>
    <mergeCell ref="B219:D219"/>
    <mergeCell ref="E219:F219"/>
    <mergeCell ref="G219:H219"/>
    <mergeCell ref="I219:K219"/>
    <mergeCell ref="L219:N219"/>
    <mergeCell ref="O219:Q219"/>
    <mergeCell ref="R219:T219"/>
    <mergeCell ref="B220:D220"/>
    <mergeCell ref="E220:F220"/>
    <mergeCell ref="G220:H220"/>
    <mergeCell ref="I220:K220"/>
    <mergeCell ref="L220:N220"/>
    <mergeCell ref="O220:Q220"/>
    <mergeCell ref="R220:T220"/>
    <mergeCell ref="B217:D217"/>
    <mergeCell ref="E217:F217"/>
    <mergeCell ref="G217:H217"/>
    <mergeCell ref="I217:K217"/>
    <mergeCell ref="L217:N217"/>
    <mergeCell ref="O217:Q217"/>
    <mergeCell ref="R217:T217"/>
    <mergeCell ref="B218:D218"/>
    <mergeCell ref="E218:F218"/>
    <mergeCell ref="G218:H218"/>
    <mergeCell ref="I218:K218"/>
    <mergeCell ref="L218:N218"/>
    <mergeCell ref="O218:Q218"/>
    <mergeCell ref="R218:T218"/>
    <mergeCell ref="B215:D215"/>
    <mergeCell ref="E215:F215"/>
    <mergeCell ref="G215:H215"/>
    <mergeCell ref="I215:K215"/>
    <mergeCell ref="L215:N215"/>
    <mergeCell ref="O215:Q215"/>
    <mergeCell ref="R215:T215"/>
    <mergeCell ref="B216:D216"/>
    <mergeCell ref="E216:F216"/>
    <mergeCell ref="G216:H216"/>
    <mergeCell ref="I216:K216"/>
    <mergeCell ref="L216:N216"/>
    <mergeCell ref="O216:Q216"/>
    <mergeCell ref="R216:T216"/>
    <mergeCell ref="B213:D213"/>
    <mergeCell ref="E213:F213"/>
    <mergeCell ref="G213:H213"/>
    <mergeCell ref="I213:K213"/>
    <mergeCell ref="L213:N213"/>
    <mergeCell ref="O213:Q213"/>
    <mergeCell ref="R213:T213"/>
    <mergeCell ref="B214:D214"/>
    <mergeCell ref="E214:F214"/>
    <mergeCell ref="G214:H214"/>
    <mergeCell ref="I214:K214"/>
    <mergeCell ref="L214:N214"/>
    <mergeCell ref="O214:Q214"/>
    <mergeCell ref="R214:T214"/>
    <mergeCell ref="B211:D211"/>
    <mergeCell ref="E211:F211"/>
    <mergeCell ref="G211:H211"/>
    <mergeCell ref="I211:K211"/>
    <mergeCell ref="L211:N211"/>
    <mergeCell ref="O211:Q211"/>
    <mergeCell ref="R211:T211"/>
    <mergeCell ref="B212:D212"/>
    <mergeCell ref="E212:F212"/>
    <mergeCell ref="G212:H212"/>
    <mergeCell ref="I212:K212"/>
    <mergeCell ref="L212:N212"/>
    <mergeCell ref="O212:Q212"/>
    <mergeCell ref="R212:T212"/>
    <mergeCell ref="B209:D209"/>
    <mergeCell ref="E209:F209"/>
    <mergeCell ref="G209:H209"/>
    <mergeCell ref="I209:K209"/>
    <mergeCell ref="L209:N209"/>
    <mergeCell ref="O209:Q209"/>
    <mergeCell ref="R209:T209"/>
    <mergeCell ref="B210:D210"/>
    <mergeCell ref="E210:F210"/>
    <mergeCell ref="G210:H210"/>
    <mergeCell ref="I210:K210"/>
    <mergeCell ref="L210:N210"/>
    <mergeCell ref="O210:Q210"/>
    <mergeCell ref="R210:T210"/>
    <mergeCell ref="B207:D207"/>
    <mergeCell ref="E207:F207"/>
    <mergeCell ref="G207:H207"/>
    <mergeCell ref="I207:K207"/>
    <mergeCell ref="L207:N207"/>
    <mergeCell ref="O207:Q207"/>
    <mergeCell ref="R207:T207"/>
    <mergeCell ref="B208:D208"/>
    <mergeCell ref="E208:F208"/>
    <mergeCell ref="G208:H208"/>
    <mergeCell ref="I208:K208"/>
    <mergeCell ref="L208:N208"/>
    <mergeCell ref="O208:Q208"/>
    <mergeCell ref="R208:T208"/>
    <mergeCell ref="B205:D205"/>
    <mergeCell ref="E205:F205"/>
    <mergeCell ref="G205:H205"/>
    <mergeCell ref="I205:K205"/>
    <mergeCell ref="L205:N205"/>
    <mergeCell ref="O205:Q205"/>
    <mergeCell ref="R205:T205"/>
    <mergeCell ref="B206:D206"/>
    <mergeCell ref="E206:F206"/>
    <mergeCell ref="G206:H206"/>
    <mergeCell ref="I206:K206"/>
    <mergeCell ref="L206:N206"/>
    <mergeCell ref="O206:Q206"/>
    <mergeCell ref="R206:T206"/>
    <mergeCell ref="B203:D203"/>
    <mergeCell ref="E203:F203"/>
    <mergeCell ref="G203:H203"/>
    <mergeCell ref="I203:K203"/>
    <mergeCell ref="L203:N203"/>
    <mergeCell ref="O203:Q203"/>
    <mergeCell ref="R203:T203"/>
    <mergeCell ref="B204:D204"/>
    <mergeCell ref="E204:F204"/>
    <mergeCell ref="G204:H204"/>
    <mergeCell ref="I204:K204"/>
    <mergeCell ref="L204:N204"/>
    <mergeCell ref="O204:Q204"/>
    <mergeCell ref="R204:T204"/>
    <mergeCell ref="B201:D201"/>
    <mergeCell ref="E201:F201"/>
    <mergeCell ref="G201:H201"/>
    <mergeCell ref="I201:K201"/>
    <mergeCell ref="L201:N201"/>
    <mergeCell ref="O201:Q201"/>
    <mergeCell ref="R201:T201"/>
    <mergeCell ref="B202:D202"/>
    <mergeCell ref="E202:F202"/>
    <mergeCell ref="G202:H202"/>
    <mergeCell ref="I202:K202"/>
    <mergeCell ref="L202:N202"/>
    <mergeCell ref="O202:Q202"/>
    <mergeCell ref="R202:T202"/>
    <mergeCell ref="B199:D199"/>
    <mergeCell ref="E199:F199"/>
    <mergeCell ref="G199:H199"/>
    <mergeCell ref="I199:K199"/>
    <mergeCell ref="L199:N199"/>
    <mergeCell ref="O199:Q199"/>
    <mergeCell ref="R199:T199"/>
    <mergeCell ref="B200:D200"/>
    <mergeCell ref="E200:F200"/>
    <mergeCell ref="G200:H200"/>
    <mergeCell ref="I200:K200"/>
    <mergeCell ref="L200:N200"/>
    <mergeCell ref="O200:Q200"/>
    <mergeCell ref="R200:T200"/>
    <mergeCell ref="B197:D197"/>
    <mergeCell ref="E197:F197"/>
    <mergeCell ref="G197:H197"/>
    <mergeCell ref="I197:K197"/>
    <mergeCell ref="L197:N197"/>
    <mergeCell ref="O197:Q197"/>
    <mergeCell ref="R197:T197"/>
    <mergeCell ref="B198:D198"/>
    <mergeCell ref="E198:F198"/>
    <mergeCell ref="G198:H198"/>
    <mergeCell ref="I198:K198"/>
    <mergeCell ref="L198:N198"/>
    <mergeCell ref="O198:Q198"/>
    <mergeCell ref="R198:T198"/>
    <mergeCell ref="B195:D195"/>
    <mergeCell ref="E195:F195"/>
    <mergeCell ref="G195:H195"/>
    <mergeCell ref="I195:K195"/>
    <mergeCell ref="L195:N195"/>
    <mergeCell ref="O195:Q195"/>
    <mergeCell ref="R195:T195"/>
    <mergeCell ref="B196:D196"/>
    <mergeCell ref="E196:F196"/>
    <mergeCell ref="G196:H196"/>
    <mergeCell ref="I196:K196"/>
    <mergeCell ref="L196:N196"/>
    <mergeCell ref="O196:Q196"/>
    <mergeCell ref="R196:T196"/>
    <mergeCell ref="B193:D193"/>
    <mergeCell ref="E193:F193"/>
    <mergeCell ref="G193:H193"/>
    <mergeCell ref="I193:K193"/>
    <mergeCell ref="L193:N193"/>
    <mergeCell ref="O193:Q193"/>
    <mergeCell ref="R193:T193"/>
    <mergeCell ref="B194:D194"/>
    <mergeCell ref="E194:F194"/>
    <mergeCell ref="G194:H194"/>
    <mergeCell ref="I194:K194"/>
    <mergeCell ref="L194:N194"/>
    <mergeCell ref="O194:Q194"/>
    <mergeCell ref="R194:T194"/>
    <mergeCell ref="B191:D191"/>
    <mergeCell ref="E191:F191"/>
    <mergeCell ref="G191:H191"/>
    <mergeCell ref="I191:K191"/>
    <mergeCell ref="L191:N191"/>
    <mergeCell ref="O191:Q191"/>
    <mergeCell ref="R191:T191"/>
    <mergeCell ref="B192:D192"/>
    <mergeCell ref="E192:F192"/>
    <mergeCell ref="G192:H192"/>
    <mergeCell ref="I192:K192"/>
    <mergeCell ref="L192:N192"/>
    <mergeCell ref="O192:Q192"/>
    <mergeCell ref="R192:T192"/>
    <mergeCell ref="B189:D189"/>
    <mergeCell ref="E189:F189"/>
    <mergeCell ref="G189:H189"/>
    <mergeCell ref="I189:K189"/>
    <mergeCell ref="L189:N189"/>
    <mergeCell ref="O189:Q189"/>
    <mergeCell ref="R189:T189"/>
    <mergeCell ref="B190:D190"/>
    <mergeCell ref="E190:F190"/>
    <mergeCell ref="G190:H190"/>
    <mergeCell ref="I190:K190"/>
    <mergeCell ref="L190:N190"/>
    <mergeCell ref="O190:Q190"/>
    <mergeCell ref="R190:T190"/>
    <mergeCell ref="B187:D187"/>
    <mergeCell ref="E187:F187"/>
    <mergeCell ref="G187:H187"/>
    <mergeCell ref="I187:K187"/>
    <mergeCell ref="L187:N187"/>
    <mergeCell ref="O187:Q187"/>
    <mergeCell ref="R187:T187"/>
    <mergeCell ref="B188:D188"/>
    <mergeCell ref="E188:F188"/>
    <mergeCell ref="G188:H188"/>
    <mergeCell ref="I188:K188"/>
    <mergeCell ref="L188:N188"/>
    <mergeCell ref="O188:Q188"/>
    <mergeCell ref="R188:T188"/>
    <mergeCell ref="B185:D185"/>
    <mergeCell ref="E185:F185"/>
    <mergeCell ref="G185:H185"/>
    <mergeCell ref="I185:K185"/>
    <mergeCell ref="L185:N185"/>
    <mergeCell ref="O185:Q185"/>
    <mergeCell ref="R185:T185"/>
    <mergeCell ref="B186:D186"/>
    <mergeCell ref="E186:F186"/>
    <mergeCell ref="G186:H186"/>
    <mergeCell ref="I186:K186"/>
    <mergeCell ref="L186:N186"/>
    <mergeCell ref="O186:Q186"/>
    <mergeCell ref="R186:T186"/>
    <mergeCell ref="B183:D183"/>
    <mergeCell ref="E183:F183"/>
    <mergeCell ref="G183:H183"/>
    <mergeCell ref="I183:K183"/>
    <mergeCell ref="L183:N183"/>
    <mergeCell ref="O183:Q183"/>
    <mergeCell ref="R183:T183"/>
    <mergeCell ref="B184:D184"/>
    <mergeCell ref="E184:F184"/>
    <mergeCell ref="G184:H184"/>
    <mergeCell ref="I184:K184"/>
    <mergeCell ref="L184:N184"/>
    <mergeCell ref="O184:Q184"/>
    <mergeCell ref="R184:T184"/>
    <mergeCell ref="B181:D181"/>
    <mergeCell ref="E181:F181"/>
    <mergeCell ref="G181:H181"/>
    <mergeCell ref="I181:K181"/>
    <mergeCell ref="L181:N181"/>
    <mergeCell ref="O181:Q181"/>
    <mergeCell ref="R181:T181"/>
    <mergeCell ref="B182:D182"/>
    <mergeCell ref="E182:F182"/>
    <mergeCell ref="G182:H182"/>
    <mergeCell ref="I182:K182"/>
    <mergeCell ref="L182:N182"/>
    <mergeCell ref="O182:Q182"/>
    <mergeCell ref="R182:T182"/>
    <mergeCell ref="B179:D179"/>
    <mergeCell ref="E179:F179"/>
    <mergeCell ref="G179:H179"/>
    <mergeCell ref="I179:K179"/>
    <mergeCell ref="L179:N179"/>
    <mergeCell ref="O179:Q179"/>
    <mergeCell ref="R179:T179"/>
    <mergeCell ref="B180:D180"/>
    <mergeCell ref="E180:F180"/>
    <mergeCell ref="G180:H180"/>
    <mergeCell ref="I180:K180"/>
    <mergeCell ref="L180:N180"/>
    <mergeCell ref="O180:Q180"/>
    <mergeCell ref="R180:T180"/>
    <mergeCell ref="B172:F172"/>
    <mergeCell ref="G172:U172"/>
    <mergeCell ref="B173:F173"/>
    <mergeCell ref="G173:U173"/>
    <mergeCell ref="B174:U174"/>
    <mergeCell ref="B175:D178"/>
    <mergeCell ref="E175:F178"/>
    <mergeCell ref="G175:U175"/>
    <mergeCell ref="G176:H178"/>
    <mergeCell ref="I176:N176"/>
    <mergeCell ref="O176:U176"/>
    <mergeCell ref="I177:K178"/>
    <mergeCell ref="L177:N178"/>
    <mergeCell ref="O177:Q178"/>
    <mergeCell ref="R177:T178"/>
    <mergeCell ref="U177:U178"/>
    <mergeCell ref="B170:F170"/>
    <mergeCell ref="G170:H170"/>
    <mergeCell ref="I170:L170"/>
    <mergeCell ref="N170:Q170"/>
    <mergeCell ref="R170:S170"/>
    <mergeCell ref="T170:U170"/>
    <mergeCell ref="B171:F171"/>
    <mergeCell ref="G171:H171"/>
    <mergeCell ref="I171:L171"/>
    <mergeCell ref="N171:Q171"/>
    <mergeCell ref="R171:U171"/>
    <mergeCell ref="B157:U157"/>
    <mergeCell ref="B162:U162"/>
    <mergeCell ref="B166:F166"/>
    <mergeCell ref="G166:U166"/>
    <mergeCell ref="B167:F167"/>
    <mergeCell ref="G167:U167"/>
    <mergeCell ref="B168:F168"/>
    <mergeCell ref="G168:U168"/>
    <mergeCell ref="B169:F169"/>
    <mergeCell ref="G169:U169"/>
    <mergeCell ref="B154:G154"/>
    <mergeCell ref="J154:O154"/>
    <mergeCell ref="R154:U154"/>
    <mergeCell ref="J148:O148"/>
    <mergeCell ref="J149:O149"/>
    <mergeCell ref="R149:U149"/>
    <mergeCell ref="B150:G153"/>
    <mergeCell ref="J150:O153"/>
    <mergeCell ref="R150:U153"/>
    <mergeCell ref="B145:G145"/>
    <mergeCell ref="J145:O145"/>
    <mergeCell ref="R145:U145"/>
    <mergeCell ref="T126:U126"/>
    <mergeCell ref="B129:D129"/>
    <mergeCell ref="E129:U129"/>
    <mergeCell ref="B130:U136"/>
    <mergeCell ref="J139:O139"/>
    <mergeCell ref="R139:U139"/>
    <mergeCell ref="D126:E126"/>
    <mergeCell ref="F126:G126"/>
    <mergeCell ref="H126:I126"/>
    <mergeCell ref="J126:K126"/>
    <mergeCell ref="L126:M126"/>
    <mergeCell ref="N126:O126"/>
    <mergeCell ref="P126:Q126"/>
    <mergeCell ref="R126:S126"/>
    <mergeCell ref="B140:G140"/>
    <mergeCell ref="J140:O144"/>
    <mergeCell ref="R140:U144"/>
    <mergeCell ref="B141:G144"/>
    <mergeCell ref="B139:G139"/>
    <mergeCell ref="R124:S124"/>
    <mergeCell ref="T124:U124"/>
    <mergeCell ref="B125:C125"/>
    <mergeCell ref="D125:E125"/>
    <mergeCell ref="F125:G125"/>
    <mergeCell ref="H125:I125"/>
    <mergeCell ref="J125:K125"/>
    <mergeCell ref="L125:M125"/>
    <mergeCell ref="N125:O125"/>
    <mergeCell ref="P125:Q125"/>
    <mergeCell ref="R125:S125"/>
    <mergeCell ref="T125:U125"/>
    <mergeCell ref="B124:C124"/>
    <mergeCell ref="D124:E124"/>
    <mergeCell ref="F124:G124"/>
    <mergeCell ref="H124:I124"/>
    <mergeCell ref="J124:K124"/>
    <mergeCell ref="L124:M124"/>
    <mergeCell ref="N124:O124"/>
    <mergeCell ref="P124:Q124"/>
    <mergeCell ref="F123:G123"/>
    <mergeCell ref="H123:I123"/>
    <mergeCell ref="J123:K123"/>
    <mergeCell ref="L123:M123"/>
    <mergeCell ref="N123:O123"/>
    <mergeCell ref="P123:Q123"/>
    <mergeCell ref="B118:F118"/>
    <mergeCell ref="G118:H118"/>
    <mergeCell ref="B119:F119"/>
    <mergeCell ref="G119:H119"/>
    <mergeCell ref="B121:U121"/>
    <mergeCell ref="B122:C123"/>
    <mergeCell ref="D122:I122"/>
    <mergeCell ref="J122:O122"/>
    <mergeCell ref="D123:E123"/>
    <mergeCell ref="R123:S123"/>
    <mergeCell ref="T123:U123"/>
    <mergeCell ref="P122:U122"/>
    <mergeCell ref="B115:F115"/>
    <mergeCell ref="G115:H115"/>
    <mergeCell ref="B116:F116"/>
    <mergeCell ref="G116:H116"/>
    <mergeCell ref="B117:F117"/>
    <mergeCell ref="G117:H117"/>
    <mergeCell ref="B111:U111"/>
    <mergeCell ref="B112:F112"/>
    <mergeCell ref="G112:H112"/>
    <mergeCell ref="B113:F113"/>
    <mergeCell ref="G113:H113"/>
    <mergeCell ref="B114:F114"/>
    <mergeCell ref="G114:H114"/>
    <mergeCell ref="B108:F108"/>
    <mergeCell ref="G108:H108"/>
    <mergeCell ref="B109:F109"/>
    <mergeCell ref="G109:H109"/>
    <mergeCell ref="B110:F110"/>
    <mergeCell ref="G110:H110"/>
    <mergeCell ref="B105:F105"/>
    <mergeCell ref="G105:H105"/>
    <mergeCell ref="B106:F106"/>
    <mergeCell ref="G106:H106"/>
    <mergeCell ref="B107:F107"/>
    <mergeCell ref="G107:H107"/>
    <mergeCell ref="B102:F102"/>
    <mergeCell ref="G102:H102"/>
    <mergeCell ref="B103:F103"/>
    <mergeCell ref="G103:H103"/>
    <mergeCell ref="B104:F104"/>
    <mergeCell ref="G104:H104"/>
    <mergeCell ref="B98:F98"/>
    <mergeCell ref="G98:H98"/>
    <mergeCell ref="B100:F100"/>
    <mergeCell ref="G100:H100"/>
    <mergeCell ref="B101:F101"/>
    <mergeCell ref="G101:H101"/>
    <mergeCell ref="B99:F99"/>
    <mergeCell ref="G99:H99"/>
    <mergeCell ref="L94:N94"/>
    <mergeCell ref="O94:Q94"/>
    <mergeCell ref="R94:T94"/>
    <mergeCell ref="U94:U95"/>
    <mergeCell ref="B96:U96"/>
    <mergeCell ref="B97:F97"/>
    <mergeCell ref="G97:H97"/>
    <mergeCell ref="R89:T89"/>
    <mergeCell ref="B90:F90"/>
    <mergeCell ref="G90:N90"/>
    <mergeCell ref="O90:U90"/>
    <mergeCell ref="B92:F95"/>
    <mergeCell ref="G92:U92"/>
    <mergeCell ref="G93:H95"/>
    <mergeCell ref="I93:N93"/>
    <mergeCell ref="O93:U93"/>
    <mergeCell ref="I94:K94"/>
    <mergeCell ref="B89:D89"/>
    <mergeCell ref="E89:F89"/>
    <mergeCell ref="G89:H89"/>
    <mergeCell ref="I89:K89"/>
    <mergeCell ref="L89:N89"/>
    <mergeCell ref="O89:Q89"/>
    <mergeCell ref="R87:T87"/>
    <mergeCell ref="B88:D88"/>
    <mergeCell ref="E88:F88"/>
    <mergeCell ref="G88:H88"/>
    <mergeCell ref="I88:K88"/>
    <mergeCell ref="L88:N88"/>
    <mergeCell ref="O88:Q88"/>
    <mergeCell ref="R88:T88"/>
    <mergeCell ref="B87:D87"/>
    <mergeCell ref="E87:F87"/>
    <mergeCell ref="G87:H87"/>
    <mergeCell ref="I87:K87"/>
    <mergeCell ref="L87:N87"/>
    <mergeCell ref="O87:Q87"/>
    <mergeCell ref="R85:T85"/>
    <mergeCell ref="B86:D86"/>
    <mergeCell ref="E86:F86"/>
    <mergeCell ref="G86:H86"/>
    <mergeCell ref="I86:K86"/>
    <mergeCell ref="L86:N86"/>
    <mergeCell ref="O86:Q86"/>
    <mergeCell ref="R86:T86"/>
    <mergeCell ref="B85:D85"/>
    <mergeCell ref="E85:F85"/>
    <mergeCell ref="G85:H85"/>
    <mergeCell ref="I85:K85"/>
    <mergeCell ref="L85:N85"/>
    <mergeCell ref="O85:Q85"/>
    <mergeCell ref="R83:T83"/>
    <mergeCell ref="B84:D84"/>
    <mergeCell ref="E84:F84"/>
    <mergeCell ref="G84:H84"/>
    <mergeCell ref="I84:K84"/>
    <mergeCell ref="L84:N84"/>
    <mergeCell ref="O84:Q84"/>
    <mergeCell ref="R84:T84"/>
    <mergeCell ref="B83:D83"/>
    <mergeCell ref="E83:F83"/>
    <mergeCell ref="G83:H83"/>
    <mergeCell ref="I83:K83"/>
    <mergeCell ref="L83:N83"/>
    <mergeCell ref="O83:Q83"/>
    <mergeCell ref="R81:T81"/>
    <mergeCell ref="B82:D82"/>
    <mergeCell ref="E82:F82"/>
    <mergeCell ref="G82:H82"/>
    <mergeCell ref="I82:K82"/>
    <mergeCell ref="L82:N82"/>
    <mergeCell ref="O82:Q82"/>
    <mergeCell ref="R82:T82"/>
    <mergeCell ref="B81:D81"/>
    <mergeCell ref="E81:F81"/>
    <mergeCell ref="G81:H81"/>
    <mergeCell ref="I81:K81"/>
    <mergeCell ref="L81:N81"/>
    <mergeCell ref="O81:Q81"/>
    <mergeCell ref="R79:T79"/>
    <mergeCell ref="B80:D80"/>
    <mergeCell ref="E80:F80"/>
    <mergeCell ref="G80:H80"/>
    <mergeCell ref="I80:K80"/>
    <mergeCell ref="L80:N80"/>
    <mergeCell ref="O80:Q80"/>
    <mergeCell ref="R80:T80"/>
    <mergeCell ref="B79:D79"/>
    <mergeCell ref="E79:F79"/>
    <mergeCell ref="G79:H79"/>
    <mergeCell ref="I79:K79"/>
    <mergeCell ref="L79:N79"/>
    <mergeCell ref="O79:Q79"/>
    <mergeCell ref="R77:T77"/>
    <mergeCell ref="B78:D78"/>
    <mergeCell ref="E78:F78"/>
    <mergeCell ref="G78:H78"/>
    <mergeCell ref="I78:K78"/>
    <mergeCell ref="L78:N78"/>
    <mergeCell ref="O78:Q78"/>
    <mergeCell ref="R78:T78"/>
    <mergeCell ref="B77:D77"/>
    <mergeCell ref="E77:F77"/>
    <mergeCell ref="G77:H77"/>
    <mergeCell ref="I77:K77"/>
    <mergeCell ref="L77:N77"/>
    <mergeCell ref="O77:Q77"/>
    <mergeCell ref="R75:T75"/>
    <mergeCell ref="B76:D76"/>
    <mergeCell ref="E76:F76"/>
    <mergeCell ref="G76:H76"/>
    <mergeCell ref="I76:K76"/>
    <mergeCell ref="L76:N76"/>
    <mergeCell ref="O76:Q76"/>
    <mergeCell ref="R76:T76"/>
    <mergeCell ref="B75:D75"/>
    <mergeCell ref="E75:F75"/>
    <mergeCell ref="G75:H75"/>
    <mergeCell ref="I75:K75"/>
    <mergeCell ref="L75:N75"/>
    <mergeCell ref="O75:Q75"/>
    <mergeCell ref="R73:T73"/>
    <mergeCell ref="B74:D74"/>
    <mergeCell ref="E74:F74"/>
    <mergeCell ref="G74:H74"/>
    <mergeCell ref="I74:K74"/>
    <mergeCell ref="L74:N74"/>
    <mergeCell ref="O74:Q74"/>
    <mergeCell ref="R74:T74"/>
    <mergeCell ref="B73:D73"/>
    <mergeCell ref="E73:F73"/>
    <mergeCell ref="G73:H73"/>
    <mergeCell ref="I73:K73"/>
    <mergeCell ref="L73:N73"/>
    <mergeCell ref="O73:Q73"/>
    <mergeCell ref="R71:T71"/>
    <mergeCell ref="B72:D72"/>
    <mergeCell ref="E72:F72"/>
    <mergeCell ref="G72:H72"/>
    <mergeCell ref="I72:K72"/>
    <mergeCell ref="L72:N72"/>
    <mergeCell ref="O72:Q72"/>
    <mergeCell ref="R72:T72"/>
    <mergeCell ref="B71:D71"/>
    <mergeCell ref="E71:F71"/>
    <mergeCell ref="G71:H71"/>
    <mergeCell ref="I71:K71"/>
    <mergeCell ref="L71:N71"/>
    <mergeCell ref="O71:Q71"/>
    <mergeCell ref="R69:T69"/>
    <mergeCell ref="B70:D70"/>
    <mergeCell ref="E70:F70"/>
    <mergeCell ref="G70:H70"/>
    <mergeCell ref="I70:K70"/>
    <mergeCell ref="L70:N70"/>
    <mergeCell ref="O70:Q70"/>
    <mergeCell ref="R70:T70"/>
    <mergeCell ref="B69:D69"/>
    <mergeCell ref="E69:F69"/>
    <mergeCell ref="G69:H69"/>
    <mergeCell ref="I69:K69"/>
    <mergeCell ref="L69:N69"/>
    <mergeCell ref="O69:Q69"/>
    <mergeCell ref="R67:T67"/>
    <mergeCell ref="B68:D68"/>
    <mergeCell ref="E68:F68"/>
    <mergeCell ref="G68:H68"/>
    <mergeCell ref="I68:K68"/>
    <mergeCell ref="L68:N68"/>
    <mergeCell ref="O68:Q68"/>
    <mergeCell ref="R68:T68"/>
    <mergeCell ref="B67:D67"/>
    <mergeCell ref="E67:F67"/>
    <mergeCell ref="G67:H67"/>
    <mergeCell ref="I67:K67"/>
    <mergeCell ref="L67:N67"/>
    <mergeCell ref="O67:Q67"/>
    <mergeCell ref="R65:T65"/>
    <mergeCell ref="B66:D66"/>
    <mergeCell ref="E66:F66"/>
    <mergeCell ref="G66:H66"/>
    <mergeCell ref="I66:K66"/>
    <mergeCell ref="L66:N66"/>
    <mergeCell ref="O66:Q66"/>
    <mergeCell ref="R66:T66"/>
    <mergeCell ref="B65:D65"/>
    <mergeCell ref="E65:F65"/>
    <mergeCell ref="G65:H65"/>
    <mergeCell ref="I65:K65"/>
    <mergeCell ref="L65:N65"/>
    <mergeCell ref="O65:Q65"/>
    <mergeCell ref="R63:T63"/>
    <mergeCell ref="B64:D64"/>
    <mergeCell ref="E64:F64"/>
    <mergeCell ref="G64:H64"/>
    <mergeCell ref="I64:K64"/>
    <mergeCell ref="L64:N64"/>
    <mergeCell ref="O64:Q64"/>
    <mergeCell ref="R64:T64"/>
    <mergeCell ref="B63:D63"/>
    <mergeCell ref="E63:F63"/>
    <mergeCell ref="G63:H63"/>
    <mergeCell ref="I63:K63"/>
    <mergeCell ref="L63:N63"/>
    <mergeCell ref="O63:Q63"/>
    <mergeCell ref="R61:T61"/>
    <mergeCell ref="B62:D62"/>
    <mergeCell ref="E62:F62"/>
    <mergeCell ref="G62:H62"/>
    <mergeCell ref="I62:K62"/>
    <mergeCell ref="L62:N62"/>
    <mergeCell ref="O62:Q62"/>
    <mergeCell ref="R62:T62"/>
    <mergeCell ref="B61:D61"/>
    <mergeCell ref="E61:F61"/>
    <mergeCell ref="G61:H61"/>
    <mergeCell ref="I61:K61"/>
    <mergeCell ref="L61:N61"/>
    <mergeCell ref="O61:Q61"/>
    <mergeCell ref="R59:T59"/>
    <mergeCell ref="B60:D60"/>
    <mergeCell ref="E60:F60"/>
    <mergeCell ref="G60:H60"/>
    <mergeCell ref="I60:K60"/>
    <mergeCell ref="L60:N60"/>
    <mergeCell ref="O60:Q60"/>
    <mergeCell ref="R60:T60"/>
    <mergeCell ref="B59:D59"/>
    <mergeCell ref="E59:F59"/>
    <mergeCell ref="G59:H59"/>
    <mergeCell ref="I59:K59"/>
    <mergeCell ref="L59:N59"/>
    <mergeCell ref="O59:Q59"/>
    <mergeCell ref="R57:T57"/>
    <mergeCell ref="B58:D58"/>
    <mergeCell ref="E58:F58"/>
    <mergeCell ref="G58:H58"/>
    <mergeCell ref="I58:K58"/>
    <mergeCell ref="L58:N58"/>
    <mergeCell ref="O58:Q58"/>
    <mergeCell ref="R58:T58"/>
    <mergeCell ref="B57:D57"/>
    <mergeCell ref="E57:F57"/>
    <mergeCell ref="G57:H57"/>
    <mergeCell ref="I57:K57"/>
    <mergeCell ref="L57:N57"/>
    <mergeCell ref="O57:Q57"/>
    <mergeCell ref="R55:T55"/>
    <mergeCell ref="B56:D56"/>
    <mergeCell ref="E56:F56"/>
    <mergeCell ref="G56:H56"/>
    <mergeCell ref="I56:K56"/>
    <mergeCell ref="L56:N56"/>
    <mergeCell ref="O56:Q56"/>
    <mergeCell ref="R56:T56"/>
    <mergeCell ref="B55:D55"/>
    <mergeCell ref="E55:F55"/>
    <mergeCell ref="G55:H55"/>
    <mergeCell ref="I55:K55"/>
    <mergeCell ref="L55:N55"/>
    <mergeCell ref="O55:Q55"/>
    <mergeCell ref="R53:T53"/>
    <mergeCell ref="B54:D54"/>
    <mergeCell ref="E54:F54"/>
    <mergeCell ref="G54:H54"/>
    <mergeCell ref="I54:K54"/>
    <mergeCell ref="L54:N54"/>
    <mergeCell ref="O54:Q54"/>
    <mergeCell ref="R54:T54"/>
    <mergeCell ref="B53:D53"/>
    <mergeCell ref="E53:F53"/>
    <mergeCell ref="G53:H53"/>
    <mergeCell ref="I53:K53"/>
    <mergeCell ref="L53:N53"/>
    <mergeCell ref="O53:Q53"/>
    <mergeCell ref="R51:T51"/>
    <mergeCell ref="B52:D52"/>
    <mergeCell ref="E52:F52"/>
    <mergeCell ref="G52:H52"/>
    <mergeCell ref="I52:K52"/>
    <mergeCell ref="L52:N52"/>
    <mergeCell ref="O52:Q52"/>
    <mergeCell ref="R52:T52"/>
    <mergeCell ref="B51:D51"/>
    <mergeCell ref="E51:F51"/>
    <mergeCell ref="G51:H51"/>
    <mergeCell ref="I51:K51"/>
    <mergeCell ref="L51:N51"/>
    <mergeCell ref="O51:Q51"/>
    <mergeCell ref="R49:T49"/>
    <mergeCell ref="B50:D50"/>
    <mergeCell ref="E50:F50"/>
    <mergeCell ref="G50:H50"/>
    <mergeCell ref="I50:K50"/>
    <mergeCell ref="L50:N50"/>
    <mergeCell ref="O50:Q50"/>
    <mergeCell ref="R50:T50"/>
    <mergeCell ref="B49:D49"/>
    <mergeCell ref="E49:F49"/>
    <mergeCell ref="G49:H49"/>
    <mergeCell ref="I49:K49"/>
    <mergeCell ref="L49:N49"/>
    <mergeCell ref="O49:Q49"/>
    <mergeCell ref="R47:T47"/>
    <mergeCell ref="B48:D48"/>
    <mergeCell ref="E48:F48"/>
    <mergeCell ref="G48:H48"/>
    <mergeCell ref="I48:K48"/>
    <mergeCell ref="L48:N48"/>
    <mergeCell ref="O48:Q48"/>
    <mergeCell ref="R48:T48"/>
    <mergeCell ref="B47:D47"/>
    <mergeCell ref="E47:F47"/>
    <mergeCell ref="G47:H47"/>
    <mergeCell ref="I47:K47"/>
    <mergeCell ref="L47:N47"/>
    <mergeCell ref="O47:Q47"/>
    <mergeCell ref="R45:T45"/>
    <mergeCell ref="B46:D46"/>
    <mergeCell ref="E46:F46"/>
    <mergeCell ref="G46:H46"/>
    <mergeCell ref="I46:K46"/>
    <mergeCell ref="L46:N46"/>
    <mergeCell ref="O46:Q46"/>
    <mergeCell ref="R46:T46"/>
    <mergeCell ref="B45:D45"/>
    <mergeCell ref="E45:F45"/>
    <mergeCell ref="G45:H45"/>
    <mergeCell ref="I45:K45"/>
    <mergeCell ref="L45:N45"/>
    <mergeCell ref="O45:Q45"/>
    <mergeCell ref="R43:T43"/>
    <mergeCell ref="B44:D44"/>
    <mergeCell ref="E44:F44"/>
    <mergeCell ref="G44:H44"/>
    <mergeCell ref="I44:K44"/>
    <mergeCell ref="L44:N44"/>
    <mergeCell ref="O44:Q44"/>
    <mergeCell ref="R44:T44"/>
    <mergeCell ref="B43:D43"/>
    <mergeCell ref="E43:F43"/>
    <mergeCell ref="G43:H43"/>
    <mergeCell ref="I43:K43"/>
    <mergeCell ref="L43:N43"/>
    <mergeCell ref="O43:Q43"/>
    <mergeCell ref="R41:T41"/>
    <mergeCell ref="B42:D42"/>
    <mergeCell ref="E42:F42"/>
    <mergeCell ref="G42:H42"/>
    <mergeCell ref="I42:K42"/>
    <mergeCell ref="L42:N42"/>
    <mergeCell ref="O42:Q42"/>
    <mergeCell ref="R42:T42"/>
    <mergeCell ref="B41:D41"/>
    <mergeCell ref="E41:F41"/>
    <mergeCell ref="G41:H41"/>
    <mergeCell ref="I41:K41"/>
    <mergeCell ref="L41:N41"/>
    <mergeCell ref="O41:Q41"/>
    <mergeCell ref="R39:T39"/>
    <mergeCell ref="B40:D40"/>
    <mergeCell ref="E40:F40"/>
    <mergeCell ref="G40:H40"/>
    <mergeCell ref="I40:K40"/>
    <mergeCell ref="L40:N40"/>
    <mergeCell ref="O40:Q40"/>
    <mergeCell ref="R40:T40"/>
    <mergeCell ref="B39:D39"/>
    <mergeCell ref="E39:F39"/>
    <mergeCell ref="G39:H39"/>
    <mergeCell ref="I39:K39"/>
    <mergeCell ref="L39:N39"/>
    <mergeCell ref="O39:Q39"/>
    <mergeCell ref="R37:T37"/>
    <mergeCell ref="B38:D38"/>
    <mergeCell ref="E38:F38"/>
    <mergeCell ref="G38:H38"/>
    <mergeCell ref="I38:K38"/>
    <mergeCell ref="L38:N38"/>
    <mergeCell ref="O38:Q38"/>
    <mergeCell ref="R38:T38"/>
    <mergeCell ref="B37:D37"/>
    <mergeCell ref="E37:F37"/>
    <mergeCell ref="G37:H37"/>
    <mergeCell ref="I37:K37"/>
    <mergeCell ref="L37:N37"/>
    <mergeCell ref="O37:Q37"/>
    <mergeCell ref="R35:T35"/>
    <mergeCell ref="B36:D36"/>
    <mergeCell ref="E36:F36"/>
    <mergeCell ref="G36:H36"/>
    <mergeCell ref="I36:K36"/>
    <mergeCell ref="L36:N36"/>
    <mergeCell ref="O36:Q36"/>
    <mergeCell ref="R36:T36"/>
    <mergeCell ref="B35:D35"/>
    <mergeCell ref="E35:F35"/>
    <mergeCell ref="G35:H35"/>
    <mergeCell ref="I35:K35"/>
    <mergeCell ref="L35:N35"/>
    <mergeCell ref="O35:Q35"/>
    <mergeCell ref="R33:T33"/>
    <mergeCell ref="B34:D34"/>
    <mergeCell ref="E34:F34"/>
    <mergeCell ref="G34:H34"/>
    <mergeCell ref="I34:K34"/>
    <mergeCell ref="L34:N34"/>
    <mergeCell ref="O34:Q34"/>
    <mergeCell ref="R34:T34"/>
    <mergeCell ref="B33:D33"/>
    <mergeCell ref="E33:F33"/>
    <mergeCell ref="G33:H33"/>
    <mergeCell ref="I33:K33"/>
    <mergeCell ref="L33:N33"/>
    <mergeCell ref="O33:Q33"/>
    <mergeCell ref="R31:T31"/>
    <mergeCell ref="B32:D32"/>
    <mergeCell ref="E32:F32"/>
    <mergeCell ref="G32:H32"/>
    <mergeCell ref="I32:K32"/>
    <mergeCell ref="L32:N32"/>
    <mergeCell ref="O32:Q32"/>
    <mergeCell ref="R32:T32"/>
    <mergeCell ref="B31:D31"/>
    <mergeCell ref="E31:F31"/>
    <mergeCell ref="G31:H31"/>
    <mergeCell ref="I31:K31"/>
    <mergeCell ref="L31:N31"/>
    <mergeCell ref="O31:Q31"/>
    <mergeCell ref="R29:T29"/>
    <mergeCell ref="B30:D30"/>
    <mergeCell ref="E30:F30"/>
    <mergeCell ref="G30:H30"/>
    <mergeCell ref="I30:K30"/>
    <mergeCell ref="L30:N30"/>
    <mergeCell ref="O30:Q30"/>
    <mergeCell ref="R30:T30"/>
    <mergeCell ref="B29:D29"/>
    <mergeCell ref="E29:F29"/>
    <mergeCell ref="G29:H29"/>
    <mergeCell ref="I29:K29"/>
    <mergeCell ref="L29:N29"/>
    <mergeCell ref="O29:Q29"/>
    <mergeCell ref="R27:T27"/>
    <mergeCell ref="B28:D28"/>
    <mergeCell ref="E28:F28"/>
    <mergeCell ref="G28:H28"/>
    <mergeCell ref="I28:K28"/>
    <mergeCell ref="L28:N28"/>
    <mergeCell ref="O28:Q28"/>
    <mergeCell ref="R28:T28"/>
    <mergeCell ref="B27:D27"/>
    <mergeCell ref="E27:F27"/>
    <mergeCell ref="G27:H27"/>
    <mergeCell ref="I27:K27"/>
    <mergeCell ref="L27:N27"/>
    <mergeCell ref="O27:Q27"/>
    <mergeCell ref="B26:D26"/>
    <mergeCell ref="E26:F26"/>
    <mergeCell ref="G26:H26"/>
    <mergeCell ref="I26:K26"/>
    <mergeCell ref="L26:N26"/>
    <mergeCell ref="O26:Q26"/>
    <mergeCell ref="R26:T26"/>
    <mergeCell ref="O23:Q24"/>
    <mergeCell ref="R23:T24"/>
    <mergeCell ref="U23:U24"/>
    <mergeCell ref="B25:D25"/>
    <mergeCell ref="E25:F25"/>
    <mergeCell ref="G25:H25"/>
    <mergeCell ref="I25:K25"/>
    <mergeCell ref="L25:N25"/>
    <mergeCell ref="O25:Q25"/>
    <mergeCell ref="B19:F19"/>
    <mergeCell ref="G19:U19"/>
    <mergeCell ref="B20:U20"/>
    <mergeCell ref="B21:D24"/>
    <mergeCell ref="E21:F24"/>
    <mergeCell ref="G21:U21"/>
    <mergeCell ref="G22:H24"/>
    <mergeCell ref="I22:N22"/>
    <mergeCell ref="O22:U22"/>
    <mergeCell ref="I23:K24"/>
    <mergeCell ref="R25:T25"/>
    <mergeCell ref="J309:O309"/>
    <mergeCell ref="R309:U309"/>
    <mergeCell ref="B146:G146"/>
    <mergeCell ref="J146:O146"/>
    <mergeCell ref="R146:U146"/>
    <mergeCell ref="B155:G155"/>
    <mergeCell ref="J155:O155"/>
    <mergeCell ref="R155:U155"/>
    <mergeCell ref="B3:U3"/>
    <mergeCell ref="B8:U8"/>
    <mergeCell ref="B12:F12"/>
    <mergeCell ref="G12:U12"/>
    <mergeCell ref="B17:F17"/>
    <mergeCell ref="G17:H17"/>
    <mergeCell ref="I17:L17"/>
    <mergeCell ref="N17:Q17"/>
    <mergeCell ref="R17:U17"/>
    <mergeCell ref="B18:F18"/>
    <mergeCell ref="G18:U18"/>
    <mergeCell ref="B16:F16"/>
    <mergeCell ref="G16:H16"/>
    <mergeCell ref="I16:L16"/>
    <mergeCell ref="N16:Q16"/>
    <mergeCell ref="R16:S16"/>
    <mergeCell ref="T16:U16"/>
    <mergeCell ref="B13:F13"/>
    <mergeCell ref="G13:U13"/>
    <mergeCell ref="B14:F14"/>
    <mergeCell ref="G14:U14"/>
    <mergeCell ref="B15:F15"/>
    <mergeCell ref="G15:U15"/>
    <mergeCell ref="L23:N24"/>
    <mergeCell ref="B314:U314"/>
    <mergeCell ref="B319:U319"/>
    <mergeCell ref="B323:F323"/>
    <mergeCell ref="G323:U323"/>
    <mergeCell ref="B324:F324"/>
    <mergeCell ref="G324:U324"/>
    <mergeCell ref="B325:F325"/>
    <mergeCell ref="G325:U325"/>
    <mergeCell ref="B326:F326"/>
    <mergeCell ref="G326:U326"/>
    <mergeCell ref="B327:F327"/>
    <mergeCell ref="G327:H327"/>
    <mergeCell ref="I327:L327"/>
    <mergeCell ref="N327:Q327"/>
    <mergeCell ref="R327:S327"/>
    <mergeCell ref="T327:U327"/>
    <mergeCell ref="B328:F328"/>
    <mergeCell ref="G328:H328"/>
    <mergeCell ref="I328:L328"/>
    <mergeCell ref="N328:Q328"/>
    <mergeCell ref="R328:U328"/>
    <mergeCell ref="B329:F329"/>
    <mergeCell ref="G329:U329"/>
    <mergeCell ref="B330:F330"/>
    <mergeCell ref="G330:U330"/>
    <mergeCell ref="B331:U331"/>
    <mergeCell ref="B332:D335"/>
    <mergeCell ref="E332:F335"/>
    <mergeCell ref="G332:U332"/>
    <mergeCell ref="G333:H335"/>
    <mergeCell ref="I333:N333"/>
    <mergeCell ref="O333:U333"/>
    <mergeCell ref="I334:K335"/>
    <mergeCell ref="L334:N335"/>
    <mergeCell ref="O334:Q335"/>
    <mergeCell ref="R334:T335"/>
    <mergeCell ref="U334:U335"/>
    <mergeCell ref="B336:D336"/>
    <mergeCell ref="E336:F336"/>
    <mergeCell ref="G336:H336"/>
    <mergeCell ref="I336:K336"/>
    <mergeCell ref="L336:N336"/>
    <mergeCell ref="O336:Q336"/>
    <mergeCell ref="R336:T336"/>
    <mergeCell ref="B337:D337"/>
    <mergeCell ref="E337:F337"/>
    <mergeCell ref="G337:H337"/>
    <mergeCell ref="I337:K337"/>
    <mergeCell ref="L337:N337"/>
    <mergeCell ref="O337:Q337"/>
    <mergeCell ref="R337:T337"/>
    <mergeCell ref="B338:D338"/>
    <mergeCell ref="E338:F338"/>
    <mergeCell ref="G338:H338"/>
    <mergeCell ref="I338:K338"/>
    <mergeCell ref="L338:N338"/>
    <mergeCell ref="O338:Q338"/>
    <mergeCell ref="R338:T338"/>
    <mergeCell ref="B339:D339"/>
    <mergeCell ref="E339:F339"/>
    <mergeCell ref="G339:H339"/>
    <mergeCell ref="I339:K339"/>
    <mergeCell ref="L339:N339"/>
    <mergeCell ref="O339:Q339"/>
    <mergeCell ref="R339:T339"/>
    <mergeCell ref="B340:D340"/>
    <mergeCell ref="E340:F340"/>
    <mergeCell ref="G340:H340"/>
    <mergeCell ref="I340:K340"/>
    <mergeCell ref="L340:N340"/>
    <mergeCell ref="O340:Q340"/>
    <mergeCell ref="R340:T340"/>
    <mergeCell ref="B341:D341"/>
    <mergeCell ref="E341:F341"/>
    <mergeCell ref="G341:H341"/>
    <mergeCell ref="I341:K341"/>
    <mergeCell ref="L341:N341"/>
    <mergeCell ref="O341:Q341"/>
    <mergeCell ref="R341:T341"/>
    <mergeCell ref="B342:D342"/>
    <mergeCell ref="E342:F342"/>
    <mergeCell ref="G342:H342"/>
    <mergeCell ref="I342:K342"/>
    <mergeCell ref="L342:N342"/>
    <mergeCell ref="O342:Q342"/>
    <mergeCell ref="R342:T342"/>
    <mergeCell ref="B343:D343"/>
    <mergeCell ref="E343:F343"/>
    <mergeCell ref="G343:H343"/>
    <mergeCell ref="I343:K343"/>
    <mergeCell ref="L343:N343"/>
    <mergeCell ref="O343:Q343"/>
    <mergeCell ref="R343:T343"/>
    <mergeCell ref="B344:D344"/>
    <mergeCell ref="E344:F344"/>
    <mergeCell ref="G344:H344"/>
    <mergeCell ref="I344:K344"/>
    <mergeCell ref="L344:N344"/>
    <mergeCell ref="O344:Q344"/>
    <mergeCell ref="R344:T344"/>
    <mergeCell ref="B345:D345"/>
    <mergeCell ref="E345:F345"/>
    <mergeCell ref="G345:H345"/>
    <mergeCell ref="I345:K345"/>
    <mergeCell ref="L345:N345"/>
    <mergeCell ref="O345:Q345"/>
    <mergeCell ref="R345:T345"/>
    <mergeCell ref="B346:D346"/>
    <mergeCell ref="E346:F346"/>
    <mergeCell ref="G346:H346"/>
    <mergeCell ref="I346:K346"/>
    <mergeCell ref="L346:N346"/>
    <mergeCell ref="O346:Q346"/>
    <mergeCell ref="R346:T346"/>
    <mergeCell ref="B347:D347"/>
    <mergeCell ref="E347:F347"/>
    <mergeCell ref="G347:H347"/>
    <mergeCell ref="I347:K347"/>
    <mergeCell ref="L347:N347"/>
    <mergeCell ref="O347:Q347"/>
    <mergeCell ref="R347:T347"/>
    <mergeCell ref="B348:D348"/>
    <mergeCell ref="E348:F348"/>
    <mergeCell ref="G348:H348"/>
    <mergeCell ref="I348:K348"/>
    <mergeCell ref="L348:N348"/>
    <mergeCell ref="O348:Q348"/>
    <mergeCell ref="R348:T348"/>
    <mergeCell ref="B349:D349"/>
    <mergeCell ref="E349:F349"/>
    <mergeCell ref="G349:H349"/>
    <mergeCell ref="I349:K349"/>
    <mergeCell ref="L349:N349"/>
    <mergeCell ref="O349:Q349"/>
    <mergeCell ref="R349:T349"/>
    <mergeCell ref="B350:D350"/>
    <mergeCell ref="E350:F350"/>
    <mergeCell ref="G350:H350"/>
    <mergeCell ref="I350:K350"/>
    <mergeCell ref="L350:N350"/>
    <mergeCell ref="O350:Q350"/>
    <mergeCell ref="R350:T350"/>
    <mergeCell ref="B351:D351"/>
    <mergeCell ref="E351:F351"/>
    <mergeCell ref="G351:H351"/>
    <mergeCell ref="I351:K351"/>
    <mergeCell ref="L351:N351"/>
    <mergeCell ref="O351:Q351"/>
    <mergeCell ref="R351:T351"/>
    <mergeCell ref="B352:D352"/>
    <mergeCell ref="E352:F352"/>
    <mergeCell ref="G352:H352"/>
    <mergeCell ref="I352:K352"/>
    <mergeCell ref="L352:N352"/>
    <mergeCell ref="O352:Q352"/>
    <mergeCell ref="R352:T352"/>
    <mergeCell ref="B353:D353"/>
    <mergeCell ref="E353:F353"/>
    <mergeCell ref="G353:H353"/>
    <mergeCell ref="I353:K353"/>
    <mergeCell ref="L353:N353"/>
    <mergeCell ref="O353:Q353"/>
    <mergeCell ref="R353:T353"/>
    <mergeCell ref="B354:D354"/>
    <mergeCell ref="E354:F354"/>
    <mergeCell ref="G354:H354"/>
    <mergeCell ref="I354:K354"/>
    <mergeCell ref="L354:N354"/>
    <mergeCell ref="O354:Q354"/>
    <mergeCell ref="R354:T354"/>
    <mergeCell ref="B355:D355"/>
    <mergeCell ref="E355:F355"/>
    <mergeCell ref="G355:H355"/>
    <mergeCell ref="I355:K355"/>
    <mergeCell ref="L355:N355"/>
    <mergeCell ref="O355:Q355"/>
    <mergeCell ref="R355:T355"/>
    <mergeCell ref="B356:D356"/>
    <mergeCell ref="E356:F356"/>
    <mergeCell ref="G356:H356"/>
    <mergeCell ref="I356:K356"/>
    <mergeCell ref="L356:N356"/>
    <mergeCell ref="O356:Q356"/>
    <mergeCell ref="R356:T356"/>
    <mergeCell ref="B357:D357"/>
    <mergeCell ref="E357:F357"/>
    <mergeCell ref="G357:H357"/>
    <mergeCell ref="I357:K357"/>
    <mergeCell ref="L357:N357"/>
    <mergeCell ref="O357:Q357"/>
    <mergeCell ref="R357:T357"/>
    <mergeCell ref="B358:D358"/>
    <mergeCell ref="E358:F358"/>
    <mergeCell ref="G358:H358"/>
    <mergeCell ref="I358:K358"/>
    <mergeCell ref="L358:N358"/>
    <mergeCell ref="O358:Q358"/>
    <mergeCell ref="R358:T358"/>
    <mergeCell ref="B359:D359"/>
    <mergeCell ref="E359:F359"/>
    <mergeCell ref="G359:H359"/>
    <mergeCell ref="I359:K359"/>
    <mergeCell ref="L359:N359"/>
    <mergeCell ref="O359:Q359"/>
    <mergeCell ref="R359:T359"/>
    <mergeCell ref="B360:D360"/>
    <mergeCell ref="E360:F360"/>
    <mergeCell ref="G360:H360"/>
    <mergeCell ref="I360:K360"/>
    <mergeCell ref="L360:N360"/>
    <mergeCell ref="O360:Q360"/>
    <mergeCell ref="R360:T360"/>
    <mergeCell ref="B361:D361"/>
    <mergeCell ref="E361:F361"/>
    <mergeCell ref="G361:H361"/>
    <mergeCell ref="I361:K361"/>
    <mergeCell ref="L361:N361"/>
    <mergeCell ref="O361:Q361"/>
    <mergeCell ref="R361:T361"/>
    <mergeCell ref="B362:D362"/>
    <mergeCell ref="E362:F362"/>
    <mergeCell ref="G362:H362"/>
    <mergeCell ref="I362:K362"/>
    <mergeCell ref="L362:N362"/>
    <mergeCell ref="O362:Q362"/>
    <mergeCell ref="R362:T362"/>
    <mergeCell ref="B363:D363"/>
    <mergeCell ref="E363:F363"/>
    <mergeCell ref="G363:H363"/>
    <mergeCell ref="I363:K363"/>
    <mergeCell ref="L363:N363"/>
    <mergeCell ref="O363:Q363"/>
    <mergeCell ref="R363:T363"/>
    <mergeCell ref="B364:D364"/>
    <mergeCell ref="E364:F364"/>
    <mergeCell ref="G364:H364"/>
    <mergeCell ref="I364:K364"/>
    <mergeCell ref="L364:N364"/>
    <mergeCell ref="O364:Q364"/>
    <mergeCell ref="R364:T364"/>
    <mergeCell ref="B365:D365"/>
    <mergeCell ref="E365:F365"/>
    <mergeCell ref="G365:H365"/>
    <mergeCell ref="I365:K365"/>
    <mergeCell ref="L365:N365"/>
    <mergeCell ref="O365:Q365"/>
    <mergeCell ref="R365:T365"/>
    <mergeCell ref="B366:D366"/>
    <mergeCell ref="E366:F366"/>
    <mergeCell ref="G366:H366"/>
    <mergeCell ref="I366:K366"/>
    <mergeCell ref="L366:N366"/>
    <mergeCell ref="O366:Q366"/>
    <mergeCell ref="R366:T366"/>
    <mergeCell ref="B367:D367"/>
    <mergeCell ref="E367:F367"/>
    <mergeCell ref="G367:H367"/>
    <mergeCell ref="I367:K367"/>
    <mergeCell ref="L367:N367"/>
    <mergeCell ref="O367:Q367"/>
    <mergeCell ref="R367:T367"/>
    <mergeCell ref="B368:D368"/>
    <mergeCell ref="E368:F368"/>
    <mergeCell ref="G368:H368"/>
    <mergeCell ref="I368:K368"/>
    <mergeCell ref="L368:N368"/>
    <mergeCell ref="O368:Q368"/>
    <mergeCell ref="R368:T368"/>
    <mergeCell ref="B369:D369"/>
    <mergeCell ref="E369:F369"/>
    <mergeCell ref="G369:H369"/>
    <mergeCell ref="I369:K369"/>
    <mergeCell ref="L369:N369"/>
    <mergeCell ref="O369:Q369"/>
    <mergeCell ref="R369:T369"/>
    <mergeCell ref="B370:D370"/>
    <mergeCell ref="E370:F370"/>
    <mergeCell ref="G370:H370"/>
    <mergeCell ref="I370:K370"/>
    <mergeCell ref="L370:N370"/>
    <mergeCell ref="O370:Q370"/>
    <mergeCell ref="R370:T370"/>
    <mergeCell ref="B371:D371"/>
    <mergeCell ref="E371:F371"/>
    <mergeCell ref="G371:H371"/>
    <mergeCell ref="I371:K371"/>
    <mergeCell ref="L371:N371"/>
    <mergeCell ref="O371:Q371"/>
    <mergeCell ref="R371:T371"/>
    <mergeCell ref="B372:D372"/>
    <mergeCell ref="E372:F372"/>
    <mergeCell ref="G372:H372"/>
    <mergeCell ref="I372:K372"/>
    <mergeCell ref="L372:N372"/>
    <mergeCell ref="O372:Q372"/>
    <mergeCell ref="R372:T372"/>
    <mergeCell ref="B373:D373"/>
    <mergeCell ref="E373:F373"/>
    <mergeCell ref="G373:H373"/>
    <mergeCell ref="I373:K373"/>
    <mergeCell ref="L373:N373"/>
    <mergeCell ref="O373:Q373"/>
    <mergeCell ref="R373:T373"/>
    <mergeCell ref="B374:D374"/>
    <mergeCell ref="E374:F374"/>
    <mergeCell ref="G374:H374"/>
    <mergeCell ref="I374:K374"/>
    <mergeCell ref="L374:N374"/>
    <mergeCell ref="O374:Q374"/>
    <mergeCell ref="R374:T374"/>
    <mergeCell ref="B375:D375"/>
    <mergeCell ref="E375:F375"/>
    <mergeCell ref="G375:H375"/>
    <mergeCell ref="I375:K375"/>
    <mergeCell ref="L375:N375"/>
    <mergeCell ref="O375:Q375"/>
    <mergeCell ref="R375:T375"/>
    <mergeCell ref="B376:D376"/>
    <mergeCell ref="E376:F376"/>
    <mergeCell ref="G376:H376"/>
    <mergeCell ref="I376:K376"/>
    <mergeCell ref="L376:N376"/>
    <mergeCell ref="O376:Q376"/>
    <mergeCell ref="R376:T376"/>
    <mergeCell ref="B377:D377"/>
    <mergeCell ref="E377:F377"/>
    <mergeCell ref="G377:H377"/>
    <mergeCell ref="I377:K377"/>
    <mergeCell ref="L377:N377"/>
    <mergeCell ref="O377:Q377"/>
    <mergeCell ref="R377:T377"/>
    <mergeCell ref="B378:D378"/>
    <mergeCell ref="E378:F378"/>
    <mergeCell ref="G378:H378"/>
    <mergeCell ref="I378:K378"/>
    <mergeCell ref="L378:N378"/>
    <mergeCell ref="O378:Q378"/>
    <mergeCell ref="R378:T378"/>
    <mergeCell ref="B379:D379"/>
    <mergeCell ref="E379:F379"/>
    <mergeCell ref="G379:H379"/>
    <mergeCell ref="I379:K379"/>
    <mergeCell ref="L379:N379"/>
    <mergeCell ref="O379:Q379"/>
    <mergeCell ref="R379:T379"/>
    <mergeCell ref="B380:D380"/>
    <mergeCell ref="E380:F380"/>
    <mergeCell ref="G380:H380"/>
    <mergeCell ref="I380:K380"/>
    <mergeCell ref="L380:N380"/>
    <mergeCell ref="O380:Q380"/>
    <mergeCell ref="R380:T380"/>
    <mergeCell ref="B381:D381"/>
    <mergeCell ref="E381:F381"/>
    <mergeCell ref="G381:H381"/>
    <mergeCell ref="I381:K381"/>
    <mergeCell ref="L381:N381"/>
    <mergeCell ref="O381:Q381"/>
    <mergeCell ref="R381:T381"/>
    <mergeCell ref="B382:D382"/>
    <mergeCell ref="E382:F382"/>
    <mergeCell ref="G382:H382"/>
    <mergeCell ref="I382:K382"/>
    <mergeCell ref="L382:N382"/>
    <mergeCell ref="O382:Q382"/>
    <mergeCell ref="R382:T382"/>
    <mergeCell ref="B383:D383"/>
    <mergeCell ref="E383:F383"/>
    <mergeCell ref="G383:H383"/>
    <mergeCell ref="I383:K383"/>
    <mergeCell ref="L383:N383"/>
    <mergeCell ref="O383:Q383"/>
    <mergeCell ref="R383:T383"/>
    <mergeCell ref="B384:D384"/>
    <mergeCell ref="E384:F384"/>
    <mergeCell ref="G384:H384"/>
    <mergeCell ref="I384:K384"/>
    <mergeCell ref="L384:N384"/>
    <mergeCell ref="O384:Q384"/>
    <mergeCell ref="R384:T384"/>
    <mergeCell ref="B385:D385"/>
    <mergeCell ref="E385:F385"/>
    <mergeCell ref="G385:H385"/>
    <mergeCell ref="I385:K385"/>
    <mergeCell ref="L385:N385"/>
    <mergeCell ref="O385:Q385"/>
    <mergeCell ref="R385:T385"/>
    <mergeCell ref="B386:D386"/>
    <mergeCell ref="E386:F386"/>
    <mergeCell ref="G386:H386"/>
    <mergeCell ref="I386:K386"/>
    <mergeCell ref="L386:N386"/>
    <mergeCell ref="O386:Q386"/>
    <mergeCell ref="R386:T386"/>
    <mergeCell ref="B387:D387"/>
    <mergeCell ref="E387:F387"/>
    <mergeCell ref="G387:H387"/>
    <mergeCell ref="I387:K387"/>
    <mergeCell ref="L387:N387"/>
    <mergeCell ref="O387:Q387"/>
    <mergeCell ref="R387:T387"/>
    <mergeCell ref="B388:D388"/>
    <mergeCell ref="E388:F388"/>
    <mergeCell ref="G388:H388"/>
    <mergeCell ref="I388:K388"/>
    <mergeCell ref="L388:N388"/>
    <mergeCell ref="O388:Q388"/>
    <mergeCell ref="R388:T388"/>
    <mergeCell ref="B389:D389"/>
    <mergeCell ref="E389:F389"/>
    <mergeCell ref="G389:H389"/>
    <mergeCell ref="I389:K389"/>
    <mergeCell ref="L389:N389"/>
    <mergeCell ref="O389:Q389"/>
    <mergeCell ref="R389:T389"/>
    <mergeCell ref="B390:D390"/>
    <mergeCell ref="E390:F390"/>
    <mergeCell ref="G390:H390"/>
    <mergeCell ref="I390:K390"/>
    <mergeCell ref="L390:N390"/>
    <mergeCell ref="O390:Q390"/>
    <mergeCell ref="R390:T390"/>
    <mergeCell ref="B391:D391"/>
    <mergeCell ref="E391:F391"/>
    <mergeCell ref="G391:H391"/>
    <mergeCell ref="I391:K391"/>
    <mergeCell ref="L391:N391"/>
    <mergeCell ref="O391:Q391"/>
    <mergeCell ref="R391:T391"/>
    <mergeCell ref="B392:D392"/>
    <mergeCell ref="E392:F392"/>
    <mergeCell ref="G392:H392"/>
    <mergeCell ref="I392:K392"/>
    <mergeCell ref="L392:N392"/>
    <mergeCell ref="O392:Q392"/>
    <mergeCell ref="R392:T392"/>
    <mergeCell ref="B393:D393"/>
    <mergeCell ref="E393:F393"/>
    <mergeCell ref="G393:H393"/>
    <mergeCell ref="I393:K393"/>
    <mergeCell ref="L393:N393"/>
    <mergeCell ref="O393:Q393"/>
    <mergeCell ref="R393:T393"/>
    <mergeCell ref="B394:D394"/>
    <mergeCell ref="E394:F394"/>
    <mergeCell ref="G394:H394"/>
    <mergeCell ref="I394:K394"/>
    <mergeCell ref="L394:N394"/>
    <mergeCell ref="O394:Q394"/>
    <mergeCell ref="R394:T394"/>
    <mergeCell ref="B395:D395"/>
    <mergeCell ref="E395:F395"/>
    <mergeCell ref="G395:H395"/>
    <mergeCell ref="I395:K395"/>
    <mergeCell ref="L395:N395"/>
    <mergeCell ref="O395:Q395"/>
    <mergeCell ref="R395:T395"/>
    <mergeCell ref="B396:D396"/>
    <mergeCell ref="E396:F396"/>
    <mergeCell ref="G396:H396"/>
    <mergeCell ref="I396:K396"/>
    <mergeCell ref="L396:N396"/>
    <mergeCell ref="O396:Q396"/>
    <mergeCell ref="R396:T396"/>
    <mergeCell ref="B397:D397"/>
    <mergeCell ref="E397:F397"/>
    <mergeCell ref="G397:H397"/>
    <mergeCell ref="I397:K397"/>
    <mergeCell ref="L397:N397"/>
    <mergeCell ref="O397:Q397"/>
    <mergeCell ref="R397:T397"/>
    <mergeCell ref="B398:D398"/>
    <mergeCell ref="E398:F398"/>
    <mergeCell ref="G398:H398"/>
    <mergeCell ref="I398:K398"/>
    <mergeCell ref="L398:N398"/>
    <mergeCell ref="O398:Q398"/>
    <mergeCell ref="R398:T398"/>
    <mergeCell ref="B399:D399"/>
    <mergeCell ref="E399:F399"/>
    <mergeCell ref="G399:H399"/>
    <mergeCell ref="I399:K399"/>
    <mergeCell ref="L399:N399"/>
    <mergeCell ref="O399:Q399"/>
    <mergeCell ref="R399:T399"/>
    <mergeCell ref="B400:D400"/>
    <mergeCell ref="E400:F400"/>
    <mergeCell ref="G400:H400"/>
    <mergeCell ref="I400:K400"/>
    <mergeCell ref="L400:N400"/>
    <mergeCell ref="O400:Q400"/>
    <mergeCell ref="R400:T400"/>
    <mergeCell ref="B401:F401"/>
    <mergeCell ref="G401:N401"/>
    <mergeCell ref="O401:U401"/>
    <mergeCell ref="B403:F406"/>
    <mergeCell ref="G403:U403"/>
    <mergeCell ref="G404:H406"/>
    <mergeCell ref="I404:N404"/>
    <mergeCell ref="O404:U404"/>
    <mergeCell ref="I405:K405"/>
    <mergeCell ref="L405:N405"/>
    <mergeCell ref="O405:Q405"/>
    <mergeCell ref="R405:T405"/>
    <mergeCell ref="U405:U406"/>
    <mergeCell ref="B407:U407"/>
    <mergeCell ref="B408:F408"/>
    <mergeCell ref="G408:H408"/>
    <mergeCell ref="B409:F409"/>
    <mergeCell ref="G409:H409"/>
    <mergeCell ref="B411:F411"/>
    <mergeCell ref="G411:H411"/>
    <mergeCell ref="B412:F412"/>
    <mergeCell ref="G412:H412"/>
    <mergeCell ref="B413:F413"/>
    <mergeCell ref="G413:H413"/>
    <mergeCell ref="B414:F414"/>
    <mergeCell ref="G414:H414"/>
    <mergeCell ref="B415:F415"/>
    <mergeCell ref="G415:H415"/>
    <mergeCell ref="B416:F416"/>
    <mergeCell ref="G416:H416"/>
    <mergeCell ref="B410:F410"/>
    <mergeCell ref="G410:H410"/>
    <mergeCell ref="B417:F417"/>
    <mergeCell ref="G417:H417"/>
    <mergeCell ref="B418:F418"/>
    <mergeCell ref="G418:H418"/>
    <mergeCell ref="B419:F419"/>
    <mergeCell ref="G419:H419"/>
    <mergeCell ref="B420:F420"/>
    <mergeCell ref="G420:H420"/>
    <mergeCell ref="B421:F421"/>
    <mergeCell ref="G421:H421"/>
    <mergeCell ref="B422:U422"/>
    <mergeCell ref="B423:F423"/>
    <mergeCell ref="G423:H423"/>
    <mergeCell ref="B424:F424"/>
    <mergeCell ref="G424:H424"/>
    <mergeCell ref="B425:F425"/>
    <mergeCell ref="G425:H425"/>
    <mergeCell ref="B426:F426"/>
    <mergeCell ref="G426:H426"/>
    <mergeCell ref="B427:F427"/>
    <mergeCell ref="G427:H427"/>
    <mergeCell ref="B428:F428"/>
    <mergeCell ref="G428:H428"/>
    <mergeCell ref="B429:F429"/>
    <mergeCell ref="G429:H429"/>
    <mergeCell ref="B430:F430"/>
    <mergeCell ref="G430:H430"/>
    <mergeCell ref="B432:U432"/>
    <mergeCell ref="B433:C434"/>
    <mergeCell ref="D433:I433"/>
    <mergeCell ref="J433:O433"/>
    <mergeCell ref="D434:E434"/>
    <mergeCell ref="F434:G434"/>
    <mergeCell ref="H434:I434"/>
    <mergeCell ref="J434:K434"/>
    <mergeCell ref="L434:M434"/>
    <mergeCell ref="N434:O434"/>
    <mergeCell ref="P434:Q434"/>
    <mergeCell ref="R434:S434"/>
    <mergeCell ref="T434:U434"/>
    <mergeCell ref="P433:U433"/>
    <mergeCell ref="B435:C435"/>
    <mergeCell ref="D435:E435"/>
    <mergeCell ref="F435:G435"/>
    <mergeCell ref="H435:I435"/>
    <mergeCell ref="J435:K435"/>
    <mergeCell ref="L435:M435"/>
    <mergeCell ref="N435:O435"/>
    <mergeCell ref="P435:Q435"/>
    <mergeCell ref="R435:S435"/>
    <mergeCell ref="T435:U435"/>
    <mergeCell ref="B436:C436"/>
    <mergeCell ref="D436:E436"/>
    <mergeCell ref="F436:G436"/>
    <mergeCell ref="H436:I436"/>
    <mergeCell ref="J436:K436"/>
    <mergeCell ref="L436:M436"/>
    <mergeCell ref="N436:O436"/>
    <mergeCell ref="P436:Q436"/>
    <mergeCell ref="R436:S436"/>
    <mergeCell ref="T436:U436"/>
    <mergeCell ref="D437:E437"/>
    <mergeCell ref="F437:G437"/>
    <mergeCell ref="H437:I437"/>
    <mergeCell ref="J437:K437"/>
    <mergeCell ref="L437:M437"/>
    <mergeCell ref="N437:O437"/>
    <mergeCell ref="P437:Q437"/>
    <mergeCell ref="R437:S437"/>
    <mergeCell ref="T437:U437"/>
    <mergeCell ref="B440:D440"/>
    <mergeCell ref="E440:U440"/>
    <mergeCell ref="B441:U447"/>
    <mergeCell ref="J450:O450"/>
    <mergeCell ref="R450:U450"/>
    <mergeCell ref="B451:G451"/>
    <mergeCell ref="J451:O455"/>
    <mergeCell ref="R451:U455"/>
    <mergeCell ref="B452:G455"/>
    <mergeCell ref="B450:G450"/>
    <mergeCell ref="B456:G456"/>
    <mergeCell ref="J456:O456"/>
    <mergeCell ref="R456:U456"/>
    <mergeCell ref="B457:G457"/>
    <mergeCell ref="J457:O457"/>
    <mergeCell ref="R457:U457"/>
    <mergeCell ref="J459:O459"/>
    <mergeCell ref="J460:O460"/>
    <mergeCell ref="R460:U460"/>
    <mergeCell ref="B461:G464"/>
    <mergeCell ref="J461:O464"/>
    <mergeCell ref="R461:U464"/>
    <mergeCell ref="B465:G465"/>
    <mergeCell ref="J465:O465"/>
    <mergeCell ref="R465:U465"/>
    <mergeCell ref="J466:O466"/>
    <mergeCell ref="R466:U466"/>
    <mergeCell ref="B460:G460"/>
    <mergeCell ref="B466:G467"/>
  </mergeCells>
  <printOptions horizontalCentered="1" verticalCentered="1"/>
  <pageMargins left="0" right="0" top="0" bottom="0" header="0.31496062992126" footer="0.31496062992126"/>
  <pageSetup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1858"/>
  <sheetViews>
    <sheetView showGridLines="0" topLeftCell="A1808" zoomScale="70" zoomScaleNormal="70" workbookViewId="0">
      <selection activeCell="I1706" sqref="B1706:U1857"/>
    </sheetView>
  </sheetViews>
  <sheetFormatPr baseColWidth="10" defaultRowHeight="15"/>
  <cols>
    <col min="1" max="1" width="5.7109375" customWidth="1"/>
    <col min="9" max="9" width="12.28515625" bestFit="1" customWidth="1"/>
    <col min="11" max="11" width="12.28515625" bestFit="1" customWidth="1"/>
    <col min="14" max="15" width="12.28515625" bestFit="1" customWidth="1"/>
    <col min="21" max="21" width="15.7109375" style="192" customWidth="1"/>
  </cols>
  <sheetData>
    <row r="2" spans="1:21" ht="15" customHeight="1"/>
    <row r="3" spans="1:21" ht="15" customHeight="1">
      <c r="F3" s="1"/>
      <c r="G3" s="1"/>
      <c r="H3" s="1"/>
      <c r="I3" s="1"/>
      <c r="J3" s="1"/>
      <c r="K3" s="1"/>
      <c r="L3" s="1"/>
      <c r="M3" s="1"/>
      <c r="N3" s="1"/>
      <c r="O3" s="1"/>
    </row>
    <row r="4" spans="1:21" ht="15" customHeight="1">
      <c r="B4" s="422" t="s">
        <v>123</v>
      </c>
      <c r="C4" s="422"/>
      <c r="D4" s="422"/>
      <c r="E4" s="422"/>
      <c r="F4" s="422"/>
      <c r="G4" s="422"/>
      <c r="H4" s="422"/>
      <c r="I4" s="422"/>
      <c r="J4" s="422"/>
      <c r="K4" s="422"/>
      <c r="L4" s="422"/>
      <c r="M4" s="422"/>
      <c r="N4" s="422"/>
      <c r="O4" s="422"/>
      <c r="P4" s="422"/>
      <c r="Q4" s="422"/>
      <c r="R4" s="422"/>
      <c r="S4" s="422"/>
      <c r="T4" s="422"/>
      <c r="U4" s="422"/>
    </row>
    <row r="5" spans="1:21" ht="15" customHeight="1">
      <c r="F5" t="s">
        <v>0</v>
      </c>
    </row>
    <row r="6" spans="1:21" ht="15" customHeight="1">
      <c r="B6" s="2"/>
      <c r="C6" s="2"/>
      <c r="D6" s="2"/>
      <c r="E6" s="2"/>
      <c r="F6" s="2"/>
      <c r="G6" s="2"/>
      <c r="H6" s="2"/>
      <c r="I6" s="2"/>
      <c r="J6" s="2"/>
      <c r="K6" s="2"/>
      <c r="L6" s="2"/>
      <c r="M6" s="2"/>
      <c r="N6" s="2"/>
      <c r="O6" s="2"/>
      <c r="P6" s="2"/>
      <c r="Q6" s="2"/>
      <c r="R6" s="2"/>
      <c r="S6" s="2"/>
      <c r="T6" s="2"/>
      <c r="U6" s="193"/>
    </row>
    <row r="7" spans="1:21" ht="15" customHeight="1" thickBot="1">
      <c r="B7" s="3"/>
      <c r="C7" s="3"/>
      <c r="D7" s="3"/>
      <c r="E7" s="3"/>
      <c r="F7" s="3"/>
      <c r="G7" s="3"/>
      <c r="H7" s="3"/>
      <c r="I7" s="3"/>
      <c r="J7" s="3"/>
      <c r="K7" s="3"/>
      <c r="L7" s="3"/>
      <c r="M7" s="3"/>
      <c r="N7" s="3"/>
      <c r="O7" s="3"/>
      <c r="P7" s="3"/>
      <c r="Q7" s="3"/>
      <c r="R7" s="3"/>
      <c r="S7" s="3"/>
      <c r="T7" s="3"/>
      <c r="U7" s="194"/>
    </row>
    <row r="8" spans="1:21" ht="15" customHeight="1">
      <c r="B8" s="383" t="s">
        <v>1</v>
      </c>
      <c r="C8" s="384"/>
      <c r="D8" s="384"/>
      <c r="E8" s="384"/>
      <c r="F8" s="385"/>
      <c r="G8" s="423" t="s">
        <v>154</v>
      </c>
      <c r="H8" s="424"/>
      <c r="I8" s="424"/>
      <c r="J8" s="424"/>
      <c r="K8" s="424"/>
      <c r="L8" s="424"/>
      <c r="M8" s="424"/>
      <c r="N8" s="424"/>
      <c r="O8" s="424"/>
      <c r="P8" s="424"/>
      <c r="Q8" s="424"/>
      <c r="R8" s="424"/>
      <c r="S8" s="424"/>
      <c r="T8" s="424"/>
      <c r="U8" s="425"/>
    </row>
    <row r="9" spans="1:21">
      <c r="A9" s="4"/>
      <c r="B9" s="426" t="s">
        <v>2</v>
      </c>
      <c r="C9" s="427"/>
      <c r="D9" s="427"/>
      <c r="E9" s="427"/>
      <c r="F9" s="428"/>
      <c r="G9" s="429" t="s">
        <v>151</v>
      </c>
      <c r="H9" s="430"/>
      <c r="I9" s="430"/>
      <c r="J9" s="430"/>
      <c r="K9" s="430"/>
      <c r="L9" s="430"/>
      <c r="M9" s="430"/>
      <c r="N9" s="430"/>
      <c r="O9" s="430"/>
      <c r="P9" s="430"/>
      <c r="Q9" s="430"/>
      <c r="R9" s="430"/>
      <c r="S9" s="430"/>
      <c r="T9" s="430"/>
      <c r="U9" s="431"/>
    </row>
    <row r="10" spans="1:21">
      <c r="A10" s="4"/>
      <c r="B10" s="383" t="s">
        <v>3</v>
      </c>
      <c r="C10" s="384"/>
      <c r="D10" s="384"/>
      <c r="E10" s="384"/>
      <c r="F10" s="385"/>
      <c r="G10" s="432" t="s">
        <v>54</v>
      </c>
      <c r="H10" s="433"/>
      <c r="I10" s="433"/>
      <c r="J10" s="433"/>
      <c r="K10" s="433"/>
      <c r="L10" s="433"/>
      <c r="M10" s="433"/>
      <c r="N10" s="433"/>
      <c r="O10" s="433"/>
      <c r="P10" s="433"/>
      <c r="Q10" s="433"/>
      <c r="R10" s="433"/>
      <c r="S10" s="433"/>
      <c r="T10" s="433"/>
      <c r="U10" s="434"/>
    </row>
    <row r="11" spans="1:21" ht="15" customHeight="1">
      <c r="A11" s="4"/>
      <c r="B11" s="383" t="s">
        <v>4</v>
      </c>
      <c r="C11" s="384"/>
      <c r="D11" s="384"/>
      <c r="E11" s="384"/>
      <c r="F11" s="385"/>
      <c r="G11" s="432" t="s">
        <v>55</v>
      </c>
      <c r="H11" s="433"/>
      <c r="I11" s="433"/>
      <c r="J11" s="433"/>
      <c r="K11" s="433"/>
      <c r="L11" s="433"/>
      <c r="M11" s="433"/>
      <c r="N11" s="433"/>
      <c r="O11" s="433"/>
      <c r="P11" s="433"/>
      <c r="Q11" s="433"/>
      <c r="R11" s="433"/>
      <c r="S11" s="433"/>
      <c r="T11" s="433"/>
      <c r="U11" s="434"/>
    </row>
    <row r="12" spans="1:21" ht="15" customHeight="1">
      <c r="A12" s="4"/>
      <c r="B12" s="383" t="s">
        <v>5</v>
      </c>
      <c r="C12" s="384"/>
      <c r="D12" s="384"/>
      <c r="E12" s="384"/>
      <c r="F12" s="385"/>
      <c r="G12" s="435" t="s">
        <v>6</v>
      </c>
      <c r="H12" s="436"/>
      <c r="I12" s="437">
        <v>1000000</v>
      </c>
      <c r="J12" s="438"/>
      <c r="K12" s="438"/>
      <c r="L12" s="439"/>
      <c r="M12" s="5" t="s">
        <v>7</v>
      </c>
      <c r="N12" s="437">
        <v>0</v>
      </c>
      <c r="O12" s="438"/>
      <c r="P12" s="438"/>
      <c r="Q12" s="439"/>
      <c r="R12" s="440" t="s">
        <v>8</v>
      </c>
      <c r="S12" s="441"/>
      <c r="T12" s="437">
        <v>0</v>
      </c>
      <c r="U12" s="442"/>
    </row>
    <row r="13" spans="1:21">
      <c r="A13" s="4"/>
      <c r="B13" s="383" t="s">
        <v>9</v>
      </c>
      <c r="C13" s="384"/>
      <c r="D13" s="384"/>
      <c r="E13" s="384"/>
      <c r="F13" s="385"/>
      <c r="G13" s="443" t="s">
        <v>6</v>
      </c>
      <c r="H13" s="444"/>
      <c r="I13" s="437">
        <v>0</v>
      </c>
      <c r="J13" s="438"/>
      <c r="K13" s="438"/>
      <c r="L13" s="439"/>
      <c r="M13" s="5" t="s">
        <v>7</v>
      </c>
      <c r="N13" s="445">
        <v>0</v>
      </c>
      <c r="O13" s="446"/>
      <c r="P13" s="446"/>
      <c r="Q13" s="447"/>
      <c r="R13" s="448"/>
      <c r="S13" s="449"/>
      <c r="T13" s="449"/>
      <c r="U13" s="450"/>
    </row>
    <row r="14" spans="1:21" ht="15.75" thickBot="1">
      <c r="A14" s="4"/>
      <c r="B14" s="383" t="s">
        <v>10</v>
      </c>
      <c r="C14" s="384"/>
      <c r="D14" s="384"/>
      <c r="E14" s="384"/>
      <c r="F14" s="385"/>
      <c r="G14" s="386" t="s">
        <v>56</v>
      </c>
      <c r="H14" s="387"/>
      <c r="I14" s="387"/>
      <c r="J14" s="387"/>
      <c r="K14" s="387"/>
      <c r="L14" s="387"/>
      <c r="M14" s="387"/>
      <c r="N14" s="387"/>
      <c r="O14" s="387"/>
      <c r="P14" s="387"/>
      <c r="Q14" s="387"/>
      <c r="R14" s="387"/>
      <c r="S14" s="387"/>
      <c r="T14" s="387"/>
      <c r="U14" s="388"/>
    </row>
    <row r="15" spans="1:21" ht="15.75" customHeight="1" thickBot="1">
      <c r="A15" s="4"/>
      <c r="B15" s="389" t="s">
        <v>11</v>
      </c>
      <c r="C15" s="390"/>
      <c r="D15" s="390"/>
      <c r="E15" s="390"/>
      <c r="F15" s="391"/>
      <c r="G15" s="392" t="s">
        <v>144</v>
      </c>
      <c r="H15" s="393"/>
      <c r="I15" s="393"/>
      <c r="J15" s="393"/>
      <c r="K15" s="393"/>
      <c r="L15" s="393"/>
      <c r="M15" s="393"/>
      <c r="N15" s="393"/>
      <c r="O15" s="393"/>
      <c r="P15" s="393"/>
      <c r="Q15" s="393"/>
      <c r="R15" s="393"/>
      <c r="S15" s="393"/>
      <c r="T15" s="393"/>
      <c r="U15" s="394"/>
    </row>
    <row r="16" spans="1:21" ht="15.75" thickBot="1">
      <c r="B16" s="395"/>
      <c r="C16" s="395"/>
      <c r="D16" s="395"/>
      <c r="E16" s="395"/>
      <c r="F16" s="395"/>
      <c r="G16" s="395"/>
      <c r="H16" s="395"/>
      <c r="I16" s="395"/>
      <c r="J16" s="395"/>
      <c r="K16" s="395"/>
      <c r="L16" s="395"/>
      <c r="M16" s="395"/>
      <c r="N16" s="395"/>
      <c r="O16" s="395"/>
      <c r="P16" s="395"/>
      <c r="Q16" s="395"/>
      <c r="R16" s="395"/>
      <c r="S16" s="395"/>
      <c r="T16" s="395"/>
      <c r="U16" s="395"/>
    </row>
    <row r="17" spans="1:21" ht="16.5" thickBot="1">
      <c r="A17" s="4"/>
      <c r="B17" s="324" t="s">
        <v>12</v>
      </c>
      <c r="C17" s="325"/>
      <c r="D17" s="326"/>
      <c r="E17" s="325" t="s">
        <v>13</v>
      </c>
      <c r="F17" s="326"/>
      <c r="G17" s="330" t="s">
        <v>14</v>
      </c>
      <c r="H17" s="331"/>
      <c r="I17" s="331"/>
      <c r="J17" s="331"/>
      <c r="K17" s="331"/>
      <c r="L17" s="331"/>
      <c r="M17" s="331"/>
      <c r="N17" s="331"/>
      <c r="O17" s="331"/>
      <c r="P17" s="331"/>
      <c r="Q17" s="331"/>
      <c r="R17" s="331"/>
      <c r="S17" s="331"/>
      <c r="T17" s="331"/>
      <c r="U17" s="332"/>
    </row>
    <row r="18" spans="1:21" ht="15.75" thickBot="1">
      <c r="A18" s="4"/>
      <c r="B18" s="327"/>
      <c r="C18" s="328"/>
      <c r="D18" s="329"/>
      <c r="E18" s="328"/>
      <c r="F18" s="329"/>
      <c r="G18" s="333" t="s">
        <v>15</v>
      </c>
      <c r="H18" s="334"/>
      <c r="I18" s="280" t="s">
        <v>16</v>
      </c>
      <c r="J18" s="281"/>
      <c r="K18" s="281"/>
      <c r="L18" s="281"/>
      <c r="M18" s="281"/>
      <c r="N18" s="282"/>
      <c r="O18" s="401" t="s">
        <v>17</v>
      </c>
      <c r="P18" s="402"/>
      <c r="Q18" s="402"/>
      <c r="R18" s="402"/>
      <c r="S18" s="402"/>
      <c r="T18" s="402"/>
      <c r="U18" s="403"/>
    </row>
    <row r="19" spans="1:21">
      <c r="A19" s="4"/>
      <c r="B19" s="327"/>
      <c r="C19" s="328"/>
      <c r="D19" s="329"/>
      <c r="E19" s="328"/>
      <c r="F19" s="329"/>
      <c r="G19" s="335"/>
      <c r="H19" s="336"/>
      <c r="I19" s="333" t="s">
        <v>18</v>
      </c>
      <c r="J19" s="404"/>
      <c r="K19" s="404"/>
      <c r="L19" s="333" t="s">
        <v>19</v>
      </c>
      <c r="M19" s="404"/>
      <c r="N19" s="334"/>
      <c r="O19" s="406" t="s">
        <v>18</v>
      </c>
      <c r="P19" s="407"/>
      <c r="Q19" s="407"/>
      <c r="R19" s="333" t="s">
        <v>19</v>
      </c>
      <c r="S19" s="404"/>
      <c r="T19" s="404"/>
      <c r="U19" s="515" t="s">
        <v>20</v>
      </c>
    </row>
    <row r="20" spans="1:21" ht="15.75" thickBot="1">
      <c r="A20" s="4"/>
      <c r="B20" s="396"/>
      <c r="C20" s="397"/>
      <c r="D20" s="398"/>
      <c r="E20" s="397"/>
      <c r="F20" s="398"/>
      <c r="G20" s="399"/>
      <c r="H20" s="400"/>
      <c r="I20" s="399"/>
      <c r="J20" s="405"/>
      <c r="K20" s="405"/>
      <c r="L20" s="399"/>
      <c r="M20" s="405"/>
      <c r="N20" s="400"/>
      <c r="O20" s="399"/>
      <c r="P20" s="405"/>
      <c r="Q20" s="405"/>
      <c r="R20" s="399"/>
      <c r="S20" s="405"/>
      <c r="T20" s="405"/>
      <c r="U20" s="516"/>
    </row>
    <row r="21" spans="1:21">
      <c r="A21" s="4"/>
      <c r="B21" s="408" t="s">
        <v>62</v>
      </c>
      <c r="C21" s="409"/>
      <c r="D21" s="410"/>
      <c r="E21" s="411"/>
      <c r="F21" s="412"/>
      <c r="G21" s="413"/>
      <c r="H21" s="414"/>
      <c r="I21" s="415"/>
      <c r="J21" s="416"/>
      <c r="K21" s="414"/>
      <c r="L21" s="417"/>
      <c r="M21" s="416"/>
      <c r="N21" s="418"/>
      <c r="O21" s="419"/>
      <c r="P21" s="420"/>
      <c r="Q21" s="420"/>
      <c r="R21" s="420"/>
      <c r="S21" s="420"/>
      <c r="T21" s="420"/>
      <c r="U21" s="195"/>
    </row>
    <row r="22" spans="1:21">
      <c r="A22" s="4"/>
      <c r="B22" s="346" t="s">
        <v>57</v>
      </c>
      <c r="C22" s="359"/>
      <c r="D22" s="360"/>
      <c r="E22" s="361"/>
      <c r="F22" s="362"/>
      <c r="G22" s="363"/>
      <c r="H22" s="364"/>
      <c r="I22" s="381"/>
      <c r="J22" s="382"/>
      <c r="K22" s="382"/>
      <c r="L22" s="382"/>
      <c r="M22" s="382"/>
      <c r="N22" s="362"/>
      <c r="O22" s="381"/>
      <c r="P22" s="382"/>
      <c r="Q22" s="382"/>
      <c r="R22" s="382"/>
      <c r="S22" s="382"/>
      <c r="T22" s="382"/>
      <c r="U22" s="196"/>
    </row>
    <row r="23" spans="1:21">
      <c r="A23" s="4"/>
      <c r="B23" s="307" t="s">
        <v>58</v>
      </c>
      <c r="C23" s="308"/>
      <c r="D23" s="309"/>
      <c r="E23" s="310" t="s">
        <v>61</v>
      </c>
      <c r="F23" s="311"/>
      <c r="G23" s="351">
        <v>3</v>
      </c>
      <c r="H23" s="353"/>
      <c r="I23" s="314">
        <v>3</v>
      </c>
      <c r="J23" s="315"/>
      <c r="K23" s="316"/>
      <c r="L23" s="314">
        <v>3</v>
      </c>
      <c r="M23" s="315"/>
      <c r="N23" s="352"/>
      <c r="O23" s="317">
        <f>+I23</f>
        <v>3</v>
      </c>
      <c r="P23" s="315"/>
      <c r="Q23" s="316"/>
      <c r="R23" s="314">
        <f>+L23</f>
        <v>3</v>
      </c>
      <c r="S23" s="315"/>
      <c r="T23" s="316"/>
      <c r="U23" s="60">
        <f>R23/G23</f>
        <v>1</v>
      </c>
    </row>
    <row r="24" spans="1:21">
      <c r="A24" s="4"/>
      <c r="B24" s="307" t="s">
        <v>59</v>
      </c>
      <c r="C24" s="308"/>
      <c r="D24" s="309"/>
      <c r="E24" s="310" t="s">
        <v>61</v>
      </c>
      <c r="F24" s="311"/>
      <c r="G24" s="351">
        <v>30</v>
      </c>
      <c r="H24" s="353"/>
      <c r="I24" s="314">
        <v>30</v>
      </c>
      <c r="J24" s="315"/>
      <c r="K24" s="316"/>
      <c r="L24" s="314">
        <v>30</v>
      </c>
      <c r="M24" s="315"/>
      <c r="N24" s="352"/>
      <c r="O24" s="317">
        <f>+I24</f>
        <v>30</v>
      </c>
      <c r="P24" s="315"/>
      <c r="Q24" s="316"/>
      <c r="R24" s="314">
        <f>+L24</f>
        <v>30</v>
      </c>
      <c r="S24" s="315"/>
      <c r="T24" s="316"/>
      <c r="U24" s="60">
        <f t="shared" ref="U24:U85" si="0">R24/G24</f>
        <v>1</v>
      </c>
    </row>
    <row r="25" spans="1:21">
      <c r="A25" s="4"/>
      <c r="B25" s="307" t="s">
        <v>60</v>
      </c>
      <c r="C25" s="308"/>
      <c r="D25" s="309"/>
      <c r="E25" s="310" t="s">
        <v>61</v>
      </c>
      <c r="F25" s="311"/>
      <c r="G25" s="351">
        <v>1028</v>
      </c>
      <c r="H25" s="316"/>
      <c r="I25" s="314">
        <v>140</v>
      </c>
      <c r="J25" s="315"/>
      <c r="K25" s="316"/>
      <c r="L25" s="314">
        <v>140</v>
      </c>
      <c r="M25" s="315"/>
      <c r="N25" s="352"/>
      <c r="O25" s="317">
        <f>+I25</f>
        <v>140</v>
      </c>
      <c r="P25" s="315"/>
      <c r="Q25" s="316"/>
      <c r="R25" s="314">
        <f>+L25</f>
        <v>140</v>
      </c>
      <c r="S25" s="315"/>
      <c r="T25" s="316"/>
      <c r="U25" s="60">
        <f t="shared" si="0"/>
        <v>0.13618677042801555</v>
      </c>
    </row>
    <row r="26" spans="1:21">
      <c r="A26" s="4"/>
      <c r="B26" s="346" t="s">
        <v>63</v>
      </c>
      <c r="C26" s="359"/>
      <c r="D26" s="360"/>
      <c r="E26" s="361"/>
      <c r="F26" s="362"/>
      <c r="G26" s="363"/>
      <c r="H26" s="364"/>
      <c r="I26" s="381"/>
      <c r="J26" s="382"/>
      <c r="K26" s="382"/>
      <c r="L26" s="382"/>
      <c r="M26" s="382"/>
      <c r="N26" s="362"/>
      <c r="O26" s="381"/>
      <c r="P26" s="382"/>
      <c r="Q26" s="382"/>
      <c r="R26" s="382"/>
      <c r="S26" s="382"/>
      <c r="T26" s="382"/>
      <c r="U26" s="60"/>
    </row>
    <row r="27" spans="1:21">
      <c r="A27" s="4"/>
      <c r="B27" s="307" t="s">
        <v>58</v>
      </c>
      <c r="C27" s="308"/>
      <c r="D27" s="309"/>
      <c r="E27" s="310" t="s">
        <v>61</v>
      </c>
      <c r="F27" s="311"/>
      <c r="G27" s="351">
        <v>3</v>
      </c>
      <c r="H27" s="353"/>
      <c r="I27" s="314">
        <v>3</v>
      </c>
      <c r="J27" s="315"/>
      <c r="K27" s="316"/>
      <c r="L27" s="314">
        <v>3</v>
      </c>
      <c r="M27" s="315"/>
      <c r="N27" s="352"/>
      <c r="O27" s="317">
        <f>+I27</f>
        <v>3</v>
      </c>
      <c r="P27" s="315"/>
      <c r="Q27" s="316"/>
      <c r="R27" s="314">
        <f>+L27</f>
        <v>3</v>
      </c>
      <c r="S27" s="315"/>
      <c r="T27" s="316"/>
      <c r="U27" s="60">
        <f t="shared" si="0"/>
        <v>1</v>
      </c>
    </row>
    <row r="28" spans="1:21">
      <c r="A28" s="4"/>
      <c r="B28" s="307" t="s">
        <v>59</v>
      </c>
      <c r="C28" s="308"/>
      <c r="D28" s="309"/>
      <c r="E28" s="310" t="s">
        <v>61</v>
      </c>
      <c r="F28" s="311"/>
      <c r="G28" s="351">
        <v>30</v>
      </c>
      <c r="H28" s="353"/>
      <c r="I28" s="314">
        <v>30</v>
      </c>
      <c r="J28" s="315"/>
      <c r="K28" s="316"/>
      <c r="L28" s="314">
        <v>30</v>
      </c>
      <c r="M28" s="315"/>
      <c r="N28" s="352"/>
      <c r="O28" s="317">
        <f>+I28</f>
        <v>30</v>
      </c>
      <c r="P28" s="315"/>
      <c r="Q28" s="316"/>
      <c r="R28" s="314">
        <f>+L28</f>
        <v>30</v>
      </c>
      <c r="S28" s="315"/>
      <c r="T28" s="316"/>
      <c r="U28" s="60">
        <f t="shared" si="0"/>
        <v>1</v>
      </c>
    </row>
    <row r="29" spans="1:21">
      <c r="A29" s="4"/>
      <c r="B29" s="307" t="s">
        <v>60</v>
      </c>
      <c r="C29" s="308"/>
      <c r="D29" s="309"/>
      <c r="E29" s="310" t="s">
        <v>61</v>
      </c>
      <c r="F29" s="311"/>
      <c r="G29" s="351">
        <v>1028</v>
      </c>
      <c r="H29" s="316"/>
      <c r="I29" s="314">
        <v>140</v>
      </c>
      <c r="J29" s="315"/>
      <c r="K29" s="316"/>
      <c r="L29" s="314">
        <v>140</v>
      </c>
      <c r="M29" s="315"/>
      <c r="N29" s="352"/>
      <c r="O29" s="317">
        <f>+I29</f>
        <v>140</v>
      </c>
      <c r="P29" s="315"/>
      <c r="Q29" s="316"/>
      <c r="R29" s="314">
        <f>+L29</f>
        <v>140</v>
      </c>
      <c r="S29" s="315"/>
      <c r="T29" s="316"/>
      <c r="U29" s="60">
        <f t="shared" si="0"/>
        <v>0.13618677042801555</v>
      </c>
    </row>
    <row r="30" spans="1:21">
      <c r="A30" s="4"/>
      <c r="B30" s="346" t="s">
        <v>64</v>
      </c>
      <c r="C30" s="359"/>
      <c r="D30" s="360"/>
      <c r="E30" s="361"/>
      <c r="F30" s="362"/>
      <c r="G30" s="363"/>
      <c r="H30" s="364"/>
      <c r="I30" s="381"/>
      <c r="J30" s="382"/>
      <c r="K30" s="382"/>
      <c r="L30" s="382"/>
      <c r="M30" s="382"/>
      <c r="N30" s="362"/>
      <c r="O30" s="381"/>
      <c r="P30" s="382"/>
      <c r="Q30" s="382"/>
      <c r="R30" s="382"/>
      <c r="S30" s="382"/>
      <c r="T30" s="382"/>
      <c r="U30" s="60"/>
    </row>
    <row r="31" spans="1:21">
      <c r="A31" s="4"/>
      <c r="B31" s="307" t="s">
        <v>58</v>
      </c>
      <c r="C31" s="308"/>
      <c r="D31" s="309"/>
      <c r="E31" s="310" t="s">
        <v>61</v>
      </c>
      <c r="F31" s="311"/>
      <c r="G31" s="351">
        <v>3</v>
      </c>
      <c r="H31" s="353"/>
      <c r="I31" s="314">
        <v>3</v>
      </c>
      <c r="J31" s="315"/>
      <c r="K31" s="316"/>
      <c r="L31" s="314">
        <v>3</v>
      </c>
      <c r="M31" s="315"/>
      <c r="N31" s="352"/>
      <c r="O31" s="317">
        <f>+I31</f>
        <v>3</v>
      </c>
      <c r="P31" s="315"/>
      <c r="Q31" s="316"/>
      <c r="R31" s="314">
        <f>+L31</f>
        <v>3</v>
      </c>
      <c r="S31" s="315"/>
      <c r="T31" s="316"/>
      <c r="U31" s="60">
        <f t="shared" si="0"/>
        <v>1</v>
      </c>
    </row>
    <row r="32" spans="1:21">
      <c r="A32" s="4"/>
      <c r="B32" s="307" t="s">
        <v>59</v>
      </c>
      <c r="C32" s="308"/>
      <c r="D32" s="309"/>
      <c r="E32" s="310" t="s">
        <v>61</v>
      </c>
      <c r="F32" s="311"/>
      <c r="G32" s="351">
        <v>30</v>
      </c>
      <c r="H32" s="353"/>
      <c r="I32" s="314">
        <v>30</v>
      </c>
      <c r="J32" s="315"/>
      <c r="K32" s="316"/>
      <c r="L32" s="314">
        <v>30</v>
      </c>
      <c r="M32" s="315"/>
      <c r="N32" s="352"/>
      <c r="O32" s="317">
        <f>+I32</f>
        <v>30</v>
      </c>
      <c r="P32" s="315"/>
      <c r="Q32" s="316"/>
      <c r="R32" s="314">
        <f>+L32</f>
        <v>30</v>
      </c>
      <c r="S32" s="315"/>
      <c r="T32" s="316"/>
      <c r="U32" s="60">
        <f t="shared" si="0"/>
        <v>1</v>
      </c>
    </row>
    <row r="33" spans="1:21">
      <c r="A33" s="4"/>
      <c r="B33" s="307" t="s">
        <v>60</v>
      </c>
      <c r="C33" s="308"/>
      <c r="D33" s="309"/>
      <c r="E33" s="310" t="s">
        <v>61</v>
      </c>
      <c r="F33" s="311"/>
      <c r="G33" s="351">
        <v>514</v>
      </c>
      <c r="H33" s="316"/>
      <c r="I33" s="314">
        <v>140</v>
      </c>
      <c r="J33" s="315"/>
      <c r="K33" s="316"/>
      <c r="L33" s="314">
        <v>140</v>
      </c>
      <c r="M33" s="315"/>
      <c r="N33" s="352"/>
      <c r="O33" s="317">
        <f>+I33</f>
        <v>140</v>
      </c>
      <c r="P33" s="315"/>
      <c r="Q33" s="316"/>
      <c r="R33" s="314">
        <f>+L33</f>
        <v>140</v>
      </c>
      <c r="S33" s="315"/>
      <c r="T33" s="316"/>
      <c r="U33" s="60">
        <f t="shared" si="0"/>
        <v>0.2723735408560311</v>
      </c>
    </row>
    <row r="34" spans="1:21">
      <c r="A34" s="4"/>
      <c r="B34" s="346" t="s">
        <v>65</v>
      </c>
      <c r="C34" s="359"/>
      <c r="D34" s="360"/>
      <c r="E34" s="361"/>
      <c r="F34" s="362"/>
      <c r="G34" s="363"/>
      <c r="H34" s="364"/>
      <c r="I34" s="381"/>
      <c r="J34" s="382"/>
      <c r="K34" s="382"/>
      <c r="L34" s="382"/>
      <c r="M34" s="382"/>
      <c r="N34" s="362"/>
      <c r="O34" s="381"/>
      <c r="P34" s="382"/>
      <c r="Q34" s="382"/>
      <c r="R34" s="382"/>
      <c r="S34" s="382"/>
      <c r="T34" s="382"/>
      <c r="U34" s="60"/>
    </row>
    <row r="35" spans="1:21">
      <c r="A35" s="4"/>
      <c r="B35" s="307" t="s">
        <v>58</v>
      </c>
      <c r="C35" s="308"/>
      <c r="D35" s="309"/>
      <c r="E35" s="310" t="s">
        <v>61</v>
      </c>
      <c r="F35" s="311"/>
      <c r="G35" s="351">
        <v>3</v>
      </c>
      <c r="H35" s="353"/>
      <c r="I35" s="314">
        <v>3</v>
      </c>
      <c r="J35" s="315"/>
      <c r="K35" s="316"/>
      <c r="L35" s="314">
        <v>3</v>
      </c>
      <c r="M35" s="315"/>
      <c r="N35" s="352"/>
      <c r="O35" s="317">
        <f>+I35</f>
        <v>3</v>
      </c>
      <c r="P35" s="315"/>
      <c r="Q35" s="316"/>
      <c r="R35" s="314">
        <f>+L35</f>
        <v>3</v>
      </c>
      <c r="S35" s="315"/>
      <c r="T35" s="316"/>
      <c r="U35" s="60">
        <f t="shared" si="0"/>
        <v>1</v>
      </c>
    </row>
    <row r="36" spans="1:21">
      <c r="A36" s="4"/>
      <c r="B36" s="307" t="s">
        <v>59</v>
      </c>
      <c r="C36" s="308"/>
      <c r="D36" s="309"/>
      <c r="E36" s="310" t="s">
        <v>61</v>
      </c>
      <c r="F36" s="311"/>
      <c r="G36" s="351">
        <v>30</v>
      </c>
      <c r="H36" s="353"/>
      <c r="I36" s="314">
        <v>30</v>
      </c>
      <c r="J36" s="315"/>
      <c r="K36" s="316"/>
      <c r="L36" s="314">
        <v>30</v>
      </c>
      <c r="M36" s="315"/>
      <c r="N36" s="352"/>
      <c r="O36" s="317">
        <f>+I36</f>
        <v>30</v>
      </c>
      <c r="P36" s="315"/>
      <c r="Q36" s="316"/>
      <c r="R36" s="314">
        <f>+L36</f>
        <v>30</v>
      </c>
      <c r="S36" s="315"/>
      <c r="T36" s="316"/>
      <c r="U36" s="60">
        <f t="shared" si="0"/>
        <v>1</v>
      </c>
    </row>
    <row r="37" spans="1:21">
      <c r="A37" s="4"/>
      <c r="B37" s="307" t="s">
        <v>60</v>
      </c>
      <c r="C37" s="308"/>
      <c r="D37" s="309"/>
      <c r="E37" s="310" t="s">
        <v>61</v>
      </c>
      <c r="F37" s="311"/>
      <c r="G37" s="351">
        <v>1047</v>
      </c>
      <c r="H37" s="316"/>
      <c r="I37" s="314">
        <v>147</v>
      </c>
      <c r="J37" s="315"/>
      <c r="K37" s="316"/>
      <c r="L37" s="314">
        <v>147</v>
      </c>
      <c r="M37" s="315"/>
      <c r="N37" s="352"/>
      <c r="O37" s="317">
        <f>+I37</f>
        <v>147</v>
      </c>
      <c r="P37" s="315"/>
      <c r="Q37" s="316"/>
      <c r="R37" s="314">
        <f>+L37</f>
        <v>147</v>
      </c>
      <c r="S37" s="315"/>
      <c r="T37" s="316"/>
      <c r="U37" s="60">
        <f t="shared" si="0"/>
        <v>0.14040114613180515</v>
      </c>
    </row>
    <row r="38" spans="1:21">
      <c r="A38" s="4"/>
      <c r="B38" s="346" t="s">
        <v>66</v>
      </c>
      <c r="C38" s="359"/>
      <c r="D38" s="360"/>
      <c r="E38" s="361"/>
      <c r="F38" s="362"/>
      <c r="G38" s="363"/>
      <c r="H38" s="364"/>
      <c r="I38" s="381"/>
      <c r="J38" s="382"/>
      <c r="K38" s="382"/>
      <c r="L38" s="382"/>
      <c r="M38" s="382"/>
      <c r="N38" s="362"/>
      <c r="O38" s="381"/>
      <c r="P38" s="382"/>
      <c r="Q38" s="382"/>
      <c r="R38" s="382"/>
      <c r="S38" s="382"/>
      <c r="T38" s="382"/>
      <c r="U38" s="60"/>
    </row>
    <row r="39" spans="1:21">
      <c r="A39" s="4"/>
      <c r="B39" s="307" t="s">
        <v>58</v>
      </c>
      <c r="C39" s="308"/>
      <c r="D39" s="309"/>
      <c r="E39" s="310" t="s">
        <v>61</v>
      </c>
      <c r="F39" s="311"/>
      <c r="G39" s="351">
        <v>3</v>
      </c>
      <c r="H39" s="353"/>
      <c r="I39" s="314">
        <v>3</v>
      </c>
      <c r="J39" s="315"/>
      <c r="K39" s="316"/>
      <c r="L39" s="314">
        <v>3</v>
      </c>
      <c r="M39" s="315"/>
      <c r="N39" s="352"/>
      <c r="O39" s="317">
        <f>+I39</f>
        <v>3</v>
      </c>
      <c r="P39" s="315"/>
      <c r="Q39" s="316"/>
      <c r="R39" s="314">
        <f>+L39</f>
        <v>3</v>
      </c>
      <c r="S39" s="315"/>
      <c r="T39" s="316"/>
      <c r="U39" s="60">
        <f t="shared" si="0"/>
        <v>1</v>
      </c>
    </row>
    <row r="40" spans="1:21">
      <c r="A40" s="4"/>
      <c r="B40" s="307" t="s">
        <v>59</v>
      </c>
      <c r="C40" s="308"/>
      <c r="D40" s="309"/>
      <c r="E40" s="310" t="s">
        <v>61</v>
      </c>
      <c r="F40" s="311"/>
      <c r="G40" s="351">
        <v>30</v>
      </c>
      <c r="H40" s="353"/>
      <c r="I40" s="314">
        <v>30</v>
      </c>
      <c r="J40" s="315"/>
      <c r="K40" s="316"/>
      <c r="L40" s="314">
        <v>30</v>
      </c>
      <c r="M40" s="315"/>
      <c r="N40" s="352"/>
      <c r="O40" s="317">
        <f>+I40</f>
        <v>30</v>
      </c>
      <c r="P40" s="315"/>
      <c r="Q40" s="316"/>
      <c r="R40" s="314">
        <f>+L40</f>
        <v>30</v>
      </c>
      <c r="S40" s="315"/>
      <c r="T40" s="316"/>
      <c r="U40" s="60">
        <f t="shared" si="0"/>
        <v>1</v>
      </c>
    </row>
    <row r="41" spans="1:21">
      <c r="A41" s="4"/>
      <c r="B41" s="307" t="s">
        <v>60</v>
      </c>
      <c r="C41" s="308"/>
      <c r="D41" s="309"/>
      <c r="E41" s="310" t="s">
        <v>61</v>
      </c>
      <c r="F41" s="311"/>
      <c r="G41" s="351">
        <v>1130</v>
      </c>
      <c r="H41" s="316"/>
      <c r="I41" s="314">
        <v>200</v>
      </c>
      <c r="J41" s="315"/>
      <c r="K41" s="316"/>
      <c r="L41" s="314">
        <v>200</v>
      </c>
      <c r="M41" s="315"/>
      <c r="N41" s="352"/>
      <c r="O41" s="317">
        <f>+I41</f>
        <v>200</v>
      </c>
      <c r="P41" s="315"/>
      <c r="Q41" s="316"/>
      <c r="R41" s="314">
        <f>+L41</f>
        <v>200</v>
      </c>
      <c r="S41" s="315"/>
      <c r="T41" s="316"/>
      <c r="U41" s="60">
        <f t="shared" si="0"/>
        <v>0.17699115044247787</v>
      </c>
    </row>
    <row r="42" spans="1:21">
      <c r="A42" s="4"/>
      <c r="B42" s="346" t="s">
        <v>96</v>
      </c>
      <c r="C42" s="359"/>
      <c r="D42" s="360"/>
      <c r="E42" s="361"/>
      <c r="F42" s="362"/>
      <c r="G42" s="363"/>
      <c r="H42" s="364"/>
      <c r="I42" s="381"/>
      <c r="J42" s="382"/>
      <c r="K42" s="382"/>
      <c r="L42" s="382"/>
      <c r="M42" s="382"/>
      <c r="N42" s="362"/>
      <c r="O42" s="381"/>
      <c r="P42" s="382"/>
      <c r="Q42" s="382"/>
      <c r="R42" s="382"/>
      <c r="S42" s="382"/>
      <c r="T42" s="382"/>
      <c r="U42" s="60"/>
    </row>
    <row r="43" spans="1:21">
      <c r="A43" s="4"/>
      <c r="B43" s="307" t="s">
        <v>58</v>
      </c>
      <c r="C43" s="308"/>
      <c r="D43" s="309"/>
      <c r="E43" s="310" t="s">
        <v>61</v>
      </c>
      <c r="F43" s="311"/>
      <c r="G43" s="351">
        <v>3</v>
      </c>
      <c r="H43" s="353"/>
      <c r="I43" s="314">
        <v>3</v>
      </c>
      <c r="J43" s="315"/>
      <c r="K43" s="316"/>
      <c r="L43" s="314">
        <v>3</v>
      </c>
      <c r="M43" s="315"/>
      <c r="N43" s="352"/>
      <c r="O43" s="317">
        <f>+I43</f>
        <v>3</v>
      </c>
      <c r="P43" s="315"/>
      <c r="Q43" s="316"/>
      <c r="R43" s="314">
        <f>+L43</f>
        <v>3</v>
      </c>
      <c r="S43" s="315"/>
      <c r="T43" s="316"/>
      <c r="U43" s="60">
        <f t="shared" si="0"/>
        <v>1</v>
      </c>
    </row>
    <row r="44" spans="1:21">
      <c r="A44" s="4"/>
      <c r="B44" s="307" t="s">
        <v>59</v>
      </c>
      <c r="C44" s="308"/>
      <c r="D44" s="309"/>
      <c r="E44" s="310" t="s">
        <v>61</v>
      </c>
      <c r="F44" s="311"/>
      <c r="G44" s="351">
        <v>30</v>
      </c>
      <c r="H44" s="353"/>
      <c r="I44" s="314">
        <v>30</v>
      </c>
      <c r="J44" s="315"/>
      <c r="K44" s="316"/>
      <c r="L44" s="314">
        <v>30</v>
      </c>
      <c r="M44" s="315"/>
      <c r="N44" s="352"/>
      <c r="O44" s="317">
        <f>+I44</f>
        <v>30</v>
      </c>
      <c r="P44" s="315"/>
      <c r="Q44" s="316"/>
      <c r="R44" s="314">
        <f>+L44</f>
        <v>30</v>
      </c>
      <c r="S44" s="315"/>
      <c r="T44" s="316"/>
      <c r="U44" s="60">
        <f t="shared" si="0"/>
        <v>1</v>
      </c>
    </row>
    <row r="45" spans="1:21">
      <c r="A45" s="4"/>
      <c r="B45" s="307" t="s">
        <v>60</v>
      </c>
      <c r="C45" s="308"/>
      <c r="D45" s="309"/>
      <c r="E45" s="310" t="s">
        <v>61</v>
      </c>
      <c r="F45" s="311"/>
      <c r="G45" s="351">
        <v>1049</v>
      </c>
      <c r="H45" s="316"/>
      <c r="I45" s="314">
        <v>147</v>
      </c>
      <c r="J45" s="315"/>
      <c r="K45" s="316"/>
      <c r="L45" s="314">
        <v>147</v>
      </c>
      <c r="M45" s="315"/>
      <c r="N45" s="352"/>
      <c r="O45" s="317">
        <f>+I45</f>
        <v>147</v>
      </c>
      <c r="P45" s="315"/>
      <c r="Q45" s="316"/>
      <c r="R45" s="314">
        <f>+L45</f>
        <v>147</v>
      </c>
      <c r="S45" s="315"/>
      <c r="T45" s="316"/>
      <c r="U45" s="60">
        <f t="shared" si="0"/>
        <v>0.14013346043851288</v>
      </c>
    </row>
    <row r="46" spans="1:21">
      <c r="A46" s="4"/>
      <c r="B46" s="346" t="s">
        <v>67</v>
      </c>
      <c r="C46" s="359"/>
      <c r="D46" s="360"/>
      <c r="E46" s="361"/>
      <c r="F46" s="362"/>
      <c r="G46" s="363"/>
      <c r="H46" s="364"/>
      <c r="I46" s="381"/>
      <c r="J46" s="382"/>
      <c r="K46" s="382"/>
      <c r="L46" s="382"/>
      <c r="M46" s="382"/>
      <c r="N46" s="362"/>
      <c r="O46" s="381"/>
      <c r="P46" s="382"/>
      <c r="Q46" s="382"/>
      <c r="R46" s="382"/>
      <c r="S46" s="382"/>
      <c r="T46" s="382"/>
      <c r="U46" s="60"/>
    </row>
    <row r="47" spans="1:21">
      <c r="A47" s="4"/>
      <c r="B47" s="307" t="s">
        <v>58</v>
      </c>
      <c r="C47" s="308"/>
      <c r="D47" s="309"/>
      <c r="E47" s="310" t="s">
        <v>61</v>
      </c>
      <c r="F47" s="311"/>
      <c r="G47" s="351">
        <v>2</v>
      </c>
      <c r="H47" s="353"/>
      <c r="I47" s="314">
        <v>2</v>
      </c>
      <c r="J47" s="315"/>
      <c r="K47" s="316"/>
      <c r="L47" s="314">
        <v>2</v>
      </c>
      <c r="M47" s="315"/>
      <c r="N47" s="352"/>
      <c r="O47" s="317">
        <f>+I47</f>
        <v>2</v>
      </c>
      <c r="P47" s="315"/>
      <c r="Q47" s="316"/>
      <c r="R47" s="314">
        <f>+L47</f>
        <v>2</v>
      </c>
      <c r="S47" s="315"/>
      <c r="T47" s="316"/>
      <c r="U47" s="60">
        <f t="shared" si="0"/>
        <v>1</v>
      </c>
    </row>
    <row r="48" spans="1:21">
      <c r="A48" s="4"/>
      <c r="B48" s="307" t="s">
        <v>59</v>
      </c>
      <c r="C48" s="308"/>
      <c r="D48" s="309"/>
      <c r="E48" s="310" t="s">
        <v>61</v>
      </c>
      <c r="F48" s="311"/>
      <c r="G48" s="351">
        <v>20</v>
      </c>
      <c r="H48" s="353"/>
      <c r="I48" s="314">
        <v>20</v>
      </c>
      <c r="J48" s="315"/>
      <c r="K48" s="316"/>
      <c r="L48" s="314">
        <v>20</v>
      </c>
      <c r="M48" s="315"/>
      <c r="N48" s="352"/>
      <c r="O48" s="317">
        <f>+I48</f>
        <v>20</v>
      </c>
      <c r="P48" s="315"/>
      <c r="Q48" s="316"/>
      <c r="R48" s="314">
        <f>+L48</f>
        <v>20</v>
      </c>
      <c r="S48" s="315"/>
      <c r="T48" s="316"/>
      <c r="U48" s="60">
        <f t="shared" si="0"/>
        <v>1</v>
      </c>
    </row>
    <row r="49" spans="1:21">
      <c r="A49" s="4"/>
      <c r="B49" s="307" t="s">
        <v>60</v>
      </c>
      <c r="C49" s="308"/>
      <c r="D49" s="309"/>
      <c r="E49" s="310" t="s">
        <v>61</v>
      </c>
      <c r="F49" s="311"/>
      <c r="G49" s="351">
        <v>350</v>
      </c>
      <c r="H49" s="316"/>
      <c r="I49" s="314">
        <v>100</v>
      </c>
      <c r="J49" s="315"/>
      <c r="K49" s="316"/>
      <c r="L49" s="314">
        <v>100</v>
      </c>
      <c r="M49" s="315"/>
      <c r="N49" s="352"/>
      <c r="O49" s="317">
        <f>+I49</f>
        <v>100</v>
      </c>
      <c r="P49" s="315"/>
      <c r="Q49" s="316"/>
      <c r="R49" s="314">
        <f>+L49</f>
        <v>100</v>
      </c>
      <c r="S49" s="315"/>
      <c r="T49" s="316"/>
      <c r="U49" s="60">
        <f t="shared" si="0"/>
        <v>0.2857142857142857</v>
      </c>
    </row>
    <row r="50" spans="1:21">
      <c r="A50" s="4"/>
      <c r="B50" s="346" t="s">
        <v>68</v>
      </c>
      <c r="C50" s="359"/>
      <c r="D50" s="360"/>
      <c r="E50" s="361"/>
      <c r="F50" s="362"/>
      <c r="G50" s="363"/>
      <c r="H50" s="364"/>
      <c r="I50" s="381"/>
      <c r="J50" s="382"/>
      <c r="K50" s="382"/>
      <c r="L50" s="382"/>
      <c r="M50" s="382"/>
      <c r="N50" s="362"/>
      <c r="O50" s="381"/>
      <c r="P50" s="382"/>
      <c r="Q50" s="382"/>
      <c r="R50" s="382"/>
      <c r="S50" s="382"/>
      <c r="T50" s="382"/>
      <c r="U50" s="60"/>
    </row>
    <row r="51" spans="1:21">
      <c r="A51" s="4"/>
      <c r="B51" s="307" t="s">
        <v>58</v>
      </c>
      <c r="C51" s="308"/>
      <c r="D51" s="309"/>
      <c r="E51" s="310" t="s">
        <v>61</v>
      </c>
      <c r="F51" s="311"/>
      <c r="G51" s="351">
        <v>2</v>
      </c>
      <c r="H51" s="353"/>
      <c r="I51" s="314">
        <v>2</v>
      </c>
      <c r="J51" s="315"/>
      <c r="K51" s="316"/>
      <c r="L51" s="314">
        <v>2</v>
      </c>
      <c r="M51" s="315"/>
      <c r="N51" s="352"/>
      <c r="O51" s="317">
        <f>+I51</f>
        <v>2</v>
      </c>
      <c r="P51" s="315"/>
      <c r="Q51" s="316"/>
      <c r="R51" s="314">
        <f>+L51</f>
        <v>2</v>
      </c>
      <c r="S51" s="315"/>
      <c r="T51" s="316"/>
      <c r="U51" s="60">
        <f t="shared" si="0"/>
        <v>1</v>
      </c>
    </row>
    <row r="52" spans="1:21">
      <c r="A52" s="4"/>
      <c r="B52" s="307" t="s">
        <v>59</v>
      </c>
      <c r="C52" s="308"/>
      <c r="D52" s="309"/>
      <c r="E52" s="310" t="s">
        <v>61</v>
      </c>
      <c r="F52" s="311"/>
      <c r="G52" s="351">
        <v>20</v>
      </c>
      <c r="H52" s="353"/>
      <c r="I52" s="314">
        <v>20</v>
      </c>
      <c r="J52" s="315"/>
      <c r="K52" s="316"/>
      <c r="L52" s="314">
        <v>20</v>
      </c>
      <c r="M52" s="315"/>
      <c r="N52" s="352"/>
      <c r="O52" s="317">
        <f>+I52</f>
        <v>20</v>
      </c>
      <c r="P52" s="315"/>
      <c r="Q52" s="316"/>
      <c r="R52" s="314">
        <f>+L52</f>
        <v>20</v>
      </c>
      <c r="S52" s="315"/>
      <c r="T52" s="316"/>
      <c r="U52" s="60">
        <f t="shared" si="0"/>
        <v>1</v>
      </c>
    </row>
    <row r="53" spans="1:21">
      <c r="A53" s="4"/>
      <c r="B53" s="307" t="s">
        <v>60</v>
      </c>
      <c r="C53" s="308"/>
      <c r="D53" s="309"/>
      <c r="E53" s="310" t="s">
        <v>61</v>
      </c>
      <c r="F53" s="311"/>
      <c r="G53" s="351">
        <v>333</v>
      </c>
      <c r="H53" s="316"/>
      <c r="I53" s="314">
        <v>97</v>
      </c>
      <c r="J53" s="315"/>
      <c r="K53" s="316"/>
      <c r="L53" s="314">
        <v>97</v>
      </c>
      <c r="M53" s="315"/>
      <c r="N53" s="352"/>
      <c r="O53" s="317">
        <f>+I53</f>
        <v>97</v>
      </c>
      <c r="P53" s="315"/>
      <c r="Q53" s="316"/>
      <c r="R53" s="314">
        <f>+L53</f>
        <v>97</v>
      </c>
      <c r="S53" s="315"/>
      <c r="T53" s="316"/>
      <c r="U53" s="60">
        <f t="shared" si="0"/>
        <v>0.29129129129129128</v>
      </c>
    </row>
    <row r="54" spans="1:21">
      <c r="A54" s="4"/>
      <c r="B54" s="346" t="s">
        <v>69</v>
      </c>
      <c r="C54" s="359"/>
      <c r="D54" s="360"/>
      <c r="E54" s="361"/>
      <c r="F54" s="362"/>
      <c r="G54" s="363"/>
      <c r="H54" s="364"/>
      <c r="I54" s="381"/>
      <c r="J54" s="382"/>
      <c r="K54" s="382"/>
      <c r="L54" s="382"/>
      <c r="M54" s="382"/>
      <c r="N54" s="362"/>
      <c r="O54" s="381"/>
      <c r="P54" s="382"/>
      <c r="Q54" s="382"/>
      <c r="R54" s="382"/>
      <c r="S54" s="382"/>
      <c r="T54" s="382"/>
      <c r="U54" s="60"/>
    </row>
    <row r="55" spans="1:21" ht="15" customHeight="1">
      <c r="A55" s="4"/>
      <c r="B55" s="307" t="s">
        <v>124</v>
      </c>
      <c r="C55" s="308"/>
      <c r="D55" s="309"/>
      <c r="E55" s="310" t="s">
        <v>61</v>
      </c>
      <c r="F55" s="311"/>
      <c r="G55" s="351">
        <v>330</v>
      </c>
      <c r="H55" s="353"/>
      <c r="I55" s="314">
        <v>10</v>
      </c>
      <c r="J55" s="315"/>
      <c r="K55" s="316"/>
      <c r="L55" s="314">
        <v>10</v>
      </c>
      <c r="M55" s="315"/>
      <c r="N55" s="352"/>
      <c r="O55" s="317">
        <f>+I55</f>
        <v>10</v>
      </c>
      <c r="P55" s="315"/>
      <c r="Q55" s="316"/>
      <c r="R55" s="314">
        <f>+L55</f>
        <v>10</v>
      </c>
      <c r="S55" s="315"/>
      <c r="T55" s="316"/>
      <c r="U55" s="60">
        <f t="shared" si="0"/>
        <v>3.0303030303030304E-2</v>
      </c>
    </row>
    <row r="56" spans="1:21">
      <c r="A56" s="4"/>
      <c r="B56" s="307" t="s">
        <v>58</v>
      </c>
      <c r="C56" s="308"/>
      <c r="D56" s="309"/>
      <c r="E56" s="310" t="s">
        <v>61</v>
      </c>
      <c r="F56" s="311"/>
      <c r="G56" s="351">
        <v>2</v>
      </c>
      <c r="H56" s="353"/>
      <c r="I56" s="314">
        <v>2</v>
      </c>
      <c r="J56" s="315"/>
      <c r="K56" s="316"/>
      <c r="L56" s="314">
        <v>2</v>
      </c>
      <c r="M56" s="315"/>
      <c r="N56" s="352"/>
      <c r="O56" s="317">
        <f>+I56</f>
        <v>2</v>
      </c>
      <c r="P56" s="315"/>
      <c r="Q56" s="316"/>
      <c r="R56" s="314">
        <f>+L56</f>
        <v>2</v>
      </c>
      <c r="S56" s="315"/>
      <c r="T56" s="316"/>
      <c r="U56" s="60">
        <f t="shared" si="0"/>
        <v>1</v>
      </c>
    </row>
    <row r="57" spans="1:21">
      <c r="A57" s="4"/>
      <c r="B57" s="307" t="s">
        <v>59</v>
      </c>
      <c r="C57" s="308"/>
      <c r="D57" s="309"/>
      <c r="E57" s="310" t="s">
        <v>61</v>
      </c>
      <c r="F57" s="311"/>
      <c r="G57" s="351">
        <v>20</v>
      </c>
      <c r="H57" s="353"/>
      <c r="I57" s="314">
        <v>20</v>
      </c>
      <c r="J57" s="315"/>
      <c r="K57" s="316"/>
      <c r="L57" s="314">
        <v>20</v>
      </c>
      <c r="M57" s="315"/>
      <c r="N57" s="352"/>
      <c r="O57" s="317">
        <f>+I57</f>
        <v>20</v>
      </c>
      <c r="P57" s="315"/>
      <c r="Q57" s="316"/>
      <c r="R57" s="314">
        <f>+L57</f>
        <v>20</v>
      </c>
      <c r="S57" s="315"/>
      <c r="T57" s="316"/>
      <c r="U57" s="60">
        <f t="shared" si="0"/>
        <v>1</v>
      </c>
    </row>
    <row r="58" spans="1:21">
      <c r="A58" s="4"/>
      <c r="B58" s="307" t="s">
        <v>60</v>
      </c>
      <c r="C58" s="308"/>
      <c r="D58" s="309"/>
      <c r="E58" s="310" t="s">
        <v>61</v>
      </c>
      <c r="F58" s="311"/>
      <c r="G58" s="351">
        <v>681</v>
      </c>
      <c r="H58" s="316"/>
      <c r="I58" s="314">
        <v>98</v>
      </c>
      <c r="J58" s="315"/>
      <c r="K58" s="316"/>
      <c r="L58" s="314">
        <v>98</v>
      </c>
      <c r="M58" s="315"/>
      <c r="N58" s="352"/>
      <c r="O58" s="317">
        <f>+I58</f>
        <v>98</v>
      </c>
      <c r="P58" s="315"/>
      <c r="Q58" s="316"/>
      <c r="R58" s="314">
        <f>+L58</f>
        <v>98</v>
      </c>
      <c r="S58" s="315"/>
      <c r="T58" s="316"/>
      <c r="U58" s="60">
        <f t="shared" si="0"/>
        <v>0.14390602055800295</v>
      </c>
    </row>
    <row r="59" spans="1:21">
      <c r="A59" s="4"/>
      <c r="B59" s="307" t="s">
        <v>70</v>
      </c>
      <c r="C59" s="308"/>
      <c r="D59" s="309"/>
      <c r="E59" s="310" t="s">
        <v>61</v>
      </c>
      <c r="F59" s="311"/>
      <c r="G59" s="351">
        <v>102</v>
      </c>
      <c r="H59" s="353"/>
      <c r="I59" s="314">
        <v>0</v>
      </c>
      <c r="J59" s="315"/>
      <c r="K59" s="316"/>
      <c r="L59" s="314">
        <v>0</v>
      </c>
      <c r="M59" s="315"/>
      <c r="N59" s="352"/>
      <c r="O59" s="317">
        <f>+I59</f>
        <v>0</v>
      </c>
      <c r="P59" s="315"/>
      <c r="Q59" s="316"/>
      <c r="R59" s="314">
        <f>+L59</f>
        <v>0</v>
      </c>
      <c r="S59" s="315"/>
      <c r="T59" s="316"/>
      <c r="U59" s="60">
        <f t="shared" si="0"/>
        <v>0</v>
      </c>
    </row>
    <row r="60" spans="1:21">
      <c r="A60" s="4"/>
      <c r="B60" s="346" t="s">
        <v>71</v>
      </c>
      <c r="C60" s="359"/>
      <c r="D60" s="360"/>
      <c r="E60" s="361"/>
      <c r="F60" s="362"/>
      <c r="G60" s="363"/>
      <c r="H60" s="364"/>
      <c r="I60" s="381"/>
      <c r="J60" s="382"/>
      <c r="K60" s="382"/>
      <c r="L60" s="382"/>
      <c r="M60" s="382"/>
      <c r="N60" s="362"/>
      <c r="O60" s="381"/>
      <c r="P60" s="382"/>
      <c r="Q60" s="382"/>
      <c r="R60" s="382"/>
      <c r="S60" s="382"/>
      <c r="T60" s="382"/>
      <c r="U60" s="60"/>
    </row>
    <row r="61" spans="1:21">
      <c r="A61" s="4"/>
      <c r="B61" s="307" t="s">
        <v>81</v>
      </c>
      <c r="C61" s="308"/>
      <c r="D61" s="309"/>
      <c r="E61" s="310" t="s">
        <v>74</v>
      </c>
      <c r="F61" s="311"/>
      <c r="G61" s="351">
        <v>260</v>
      </c>
      <c r="H61" s="353"/>
      <c r="I61" s="314">
        <v>0</v>
      </c>
      <c r="J61" s="315"/>
      <c r="K61" s="316"/>
      <c r="L61" s="314">
        <v>0</v>
      </c>
      <c r="M61" s="315"/>
      <c r="N61" s="352"/>
      <c r="O61" s="317">
        <f>+I61</f>
        <v>0</v>
      </c>
      <c r="P61" s="315"/>
      <c r="Q61" s="316"/>
      <c r="R61" s="314">
        <f>+L61</f>
        <v>0</v>
      </c>
      <c r="S61" s="315"/>
      <c r="T61" s="316"/>
      <c r="U61" s="60">
        <f t="shared" si="0"/>
        <v>0</v>
      </c>
    </row>
    <row r="62" spans="1:21">
      <c r="A62" s="4"/>
      <c r="B62" s="346" t="s">
        <v>72</v>
      </c>
      <c r="C62" s="359"/>
      <c r="D62" s="360"/>
      <c r="E62" s="361"/>
      <c r="F62" s="362"/>
      <c r="G62" s="363"/>
      <c r="H62" s="364"/>
      <c r="I62" s="381"/>
      <c r="J62" s="382"/>
      <c r="K62" s="382"/>
      <c r="L62" s="382"/>
      <c r="M62" s="382"/>
      <c r="N62" s="362"/>
      <c r="O62" s="381"/>
      <c r="P62" s="382"/>
      <c r="Q62" s="382"/>
      <c r="R62" s="382"/>
      <c r="S62" s="382"/>
      <c r="T62" s="382"/>
      <c r="U62" s="60"/>
    </row>
    <row r="63" spans="1:21">
      <c r="A63" s="4"/>
      <c r="B63" s="307" t="s">
        <v>58</v>
      </c>
      <c r="C63" s="308"/>
      <c r="D63" s="309"/>
      <c r="E63" s="310" t="s">
        <v>61</v>
      </c>
      <c r="F63" s="311"/>
      <c r="G63" s="351">
        <v>1</v>
      </c>
      <c r="H63" s="353"/>
      <c r="I63" s="314">
        <v>1</v>
      </c>
      <c r="J63" s="315"/>
      <c r="K63" s="316"/>
      <c r="L63" s="314">
        <v>1</v>
      </c>
      <c r="M63" s="315"/>
      <c r="N63" s="352"/>
      <c r="O63" s="317">
        <f>+I63</f>
        <v>1</v>
      </c>
      <c r="P63" s="315"/>
      <c r="Q63" s="316"/>
      <c r="R63" s="314">
        <f>+L63</f>
        <v>1</v>
      </c>
      <c r="S63" s="315"/>
      <c r="T63" s="316"/>
      <c r="U63" s="60">
        <f t="shared" si="0"/>
        <v>1</v>
      </c>
    </row>
    <row r="64" spans="1:21">
      <c r="A64" s="4"/>
      <c r="B64" s="307" t="s">
        <v>59</v>
      </c>
      <c r="C64" s="308"/>
      <c r="D64" s="309"/>
      <c r="E64" s="310" t="s">
        <v>61</v>
      </c>
      <c r="F64" s="311"/>
      <c r="G64" s="351">
        <v>10</v>
      </c>
      <c r="H64" s="353"/>
      <c r="I64" s="314">
        <v>10</v>
      </c>
      <c r="J64" s="315"/>
      <c r="K64" s="316"/>
      <c r="L64" s="314">
        <v>10</v>
      </c>
      <c r="M64" s="315"/>
      <c r="N64" s="352"/>
      <c r="O64" s="317">
        <f>+I64</f>
        <v>10</v>
      </c>
      <c r="P64" s="315"/>
      <c r="Q64" s="316"/>
      <c r="R64" s="314">
        <f>+L64</f>
        <v>10</v>
      </c>
      <c r="S64" s="315"/>
      <c r="T64" s="316"/>
      <c r="U64" s="60">
        <f t="shared" si="0"/>
        <v>1</v>
      </c>
    </row>
    <row r="65" spans="1:21">
      <c r="A65" s="4"/>
      <c r="B65" s="307" t="s">
        <v>60</v>
      </c>
      <c r="C65" s="308"/>
      <c r="D65" s="309"/>
      <c r="E65" s="310" t="s">
        <v>61</v>
      </c>
      <c r="F65" s="311"/>
      <c r="G65" s="351">
        <v>167</v>
      </c>
      <c r="H65" s="316"/>
      <c r="I65" s="314">
        <v>49</v>
      </c>
      <c r="J65" s="315"/>
      <c r="K65" s="316"/>
      <c r="L65" s="314">
        <v>49</v>
      </c>
      <c r="M65" s="315"/>
      <c r="N65" s="352"/>
      <c r="O65" s="317">
        <f>+I65</f>
        <v>49</v>
      </c>
      <c r="P65" s="315"/>
      <c r="Q65" s="316"/>
      <c r="R65" s="314">
        <f>+L65</f>
        <v>49</v>
      </c>
      <c r="S65" s="315"/>
      <c r="T65" s="316"/>
      <c r="U65" s="60">
        <f t="shared" si="0"/>
        <v>0.29341317365269459</v>
      </c>
    </row>
    <row r="66" spans="1:21">
      <c r="A66" s="4"/>
      <c r="B66" s="346" t="s">
        <v>73</v>
      </c>
      <c r="C66" s="359"/>
      <c r="D66" s="360"/>
      <c r="E66" s="361"/>
      <c r="F66" s="362"/>
      <c r="G66" s="363"/>
      <c r="H66" s="364"/>
      <c r="I66" s="381"/>
      <c r="J66" s="382"/>
      <c r="K66" s="382"/>
      <c r="L66" s="382"/>
      <c r="M66" s="382"/>
      <c r="N66" s="362"/>
      <c r="O66" s="381"/>
      <c r="P66" s="382"/>
      <c r="Q66" s="382"/>
      <c r="R66" s="382"/>
      <c r="S66" s="382"/>
      <c r="T66" s="382"/>
      <c r="U66" s="60"/>
    </row>
    <row r="67" spans="1:21">
      <c r="A67" s="4"/>
      <c r="B67" s="307" t="s">
        <v>81</v>
      </c>
      <c r="C67" s="308"/>
      <c r="D67" s="309"/>
      <c r="E67" s="310" t="s">
        <v>74</v>
      </c>
      <c r="F67" s="311"/>
      <c r="G67" s="351">
        <v>100</v>
      </c>
      <c r="H67" s="353"/>
      <c r="I67" s="314">
        <v>0</v>
      </c>
      <c r="J67" s="315"/>
      <c r="K67" s="316"/>
      <c r="L67" s="314">
        <v>0</v>
      </c>
      <c r="M67" s="315"/>
      <c r="N67" s="352"/>
      <c r="O67" s="317">
        <f>+I67</f>
        <v>0</v>
      </c>
      <c r="P67" s="315"/>
      <c r="Q67" s="316"/>
      <c r="R67" s="314">
        <f>+L67</f>
        <v>0</v>
      </c>
      <c r="S67" s="315"/>
      <c r="T67" s="316"/>
      <c r="U67" s="60">
        <f t="shared" si="0"/>
        <v>0</v>
      </c>
    </row>
    <row r="68" spans="1:21">
      <c r="A68" s="4"/>
      <c r="B68" s="346" t="s">
        <v>76</v>
      </c>
      <c r="C68" s="359"/>
      <c r="D68" s="360"/>
      <c r="E68" s="361"/>
      <c r="F68" s="362"/>
      <c r="G68" s="363"/>
      <c r="H68" s="364"/>
      <c r="I68" s="381"/>
      <c r="J68" s="382"/>
      <c r="K68" s="382"/>
      <c r="L68" s="382"/>
      <c r="M68" s="382"/>
      <c r="N68" s="362"/>
      <c r="O68" s="381"/>
      <c r="P68" s="382"/>
      <c r="Q68" s="382"/>
      <c r="R68" s="382"/>
      <c r="S68" s="382"/>
      <c r="T68" s="382"/>
      <c r="U68" s="60"/>
    </row>
    <row r="69" spans="1:21">
      <c r="A69" s="4"/>
      <c r="B69" s="307" t="s">
        <v>124</v>
      </c>
      <c r="C69" s="308"/>
      <c r="D69" s="309"/>
      <c r="E69" s="310" t="s">
        <v>61</v>
      </c>
      <c r="F69" s="311"/>
      <c r="G69" s="351">
        <v>580</v>
      </c>
      <c r="H69" s="353"/>
      <c r="I69" s="314">
        <v>50</v>
      </c>
      <c r="J69" s="315"/>
      <c r="K69" s="316"/>
      <c r="L69" s="314">
        <v>50</v>
      </c>
      <c r="M69" s="315"/>
      <c r="N69" s="352"/>
      <c r="O69" s="317">
        <f t="shared" ref="O69:O74" si="1">+I69</f>
        <v>50</v>
      </c>
      <c r="P69" s="315"/>
      <c r="Q69" s="316"/>
      <c r="R69" s="314">
        <f t="shared" ref="R69:R74" si="2">+L69</f>
        <v>50</v>
      </c>
      <c r="S69" s="315"/>
      <c r="T69" s="316"/>
      <c r="U69" s="60">
        <f t="shared" si="0"/>
        <v>8.6206896551724144E-2</v>
      </c>
    </row>
    <row r="70" spans="1:21">
      <c r="A70" s="4"/>
      <c r="B70" s="307" t="s">
        <v>58</v>
      </c>
      <c r="C70" s="308"/>
      <c r="D70" s="309"/>
      <c r="E70" s="310" t="s">
        <v>61</v>
      </c>
      <c r="F70" s="311"/>
      <c r="G70" s="351">
        <v>5</v>
      </c>
      <c r="H70" s="353"/>
      <c r="I70" s="314">
        <v>5</v>
      </c>
      <c r="J70" s="315"/>
      <c r="K70" s="316"/>
      <c r="L70" s="314">
        <v>5</v>
      </c>
      <c r="M70" s="315"/>
      <c r="N70" s="352"/>
      <c r="O70" s="317">
        <f t="shared" si="1"/>
        <v>5</v>
      </c>
      <c r="P70" s="315"/>
      <c r="Q70" s="316"/>
      <c r="R70" s="314">
        <f t="shared" si="2"/>
        <v>5</v>
      </c>
      <c r="S70" s="315"/>
      <c r="T70" s="316"/>
      <c r="U70" s="60">
        <f t="shared" si="0"/>
        <v>1</v>
      </c>
    </row>
    <row r="71" spans="1:21">
      <c r="A71" s="4"/>
      <c r="B71" s="307" t="s">
        <v>59</v>
      </c>
      <c r="C71" s="308"/>
      <c r="D71" s="309"/>
      <c r="E71" s="310" t="s">
        <v>61</v>
      </c>
      <c r="F71" s="311"/>
      <c r="G71" s="351">
        <v>50</v>
      </c>
      <c r="H71" s="353"/>
      <c r="I71" s="314">
        <v>50</v>
      </c>
      <c r="J71" s="315"/>
      <c r="K71" s="316"/>
      <c r="L71" s="314">
        <v>50</v>
      </c>
      <c r="M71" s="315"/>
      <c r="N71" s="352"/>
      <c r="O71" s="317">
        <f t="shared" si="1"/>
        <v>50</v>
      </c>
      <c r="P71" s="315"/>
      <c r="Q71" s="316"/>
      <c r="R71" s="314">
        <f t="shared" si="2"/>
        <v>50</v>
      </c>
      <c r="S71" s="315"/>
      <c r="T71" s="316"/>
      <c r="U71" s="60">
        <f t="shared" si="0"/>
        <v>1</v>
      </c>
    </row>
    <row r="72" spans="1:21">
      <c r="A72" s="4"/>
      <c r="B72" s="307" t="s">
        <v>60</v>
      </c>
      <c r="C72" s="308"/>
      <c r="D72" s="309"/>
      <c r="E72" s="310" t="s">
        <v>61</v>
      </c>
      <c r="F72" s="311"/>
      <c r="G72" s="351">
        <v>1708</v>
      </c>
      <c r="H72" s="316"/>
      <c r="I72" s="314">
        <v>250</v>
      </c>
      <c r="J72" s="315"/>
      <c r="K72" s="316"/>
      <c r="L72" s="314">
        <v>250</v>
      </c>
      <c r="M72" s="315"/>
      <c r="N72" s="352"/>
      <c r="O72" s="317">
        <f t="shared" si="1"/>
        <v>250</v>
      </c>
      <c r="P72" s="315"/>
      <c r="Q72" s="316"/>
      <c r="R72" s="314">
        <f t="shared" si="2"/>
        <v>250</v>
      </c>
      <c r="S72" s="315"/>
      <c r="T72" s="316"/>
      <c r="U72" s="60">
        <f t="shared" si="0"/>
        <v>0.14637002341920374</v>
      </c>
    </row>
    <row r="73" spans="1:21">
      <c r="A73" s="4"/>
      <c r="B73" s="307" t="s">
        <v>75</v>
      </c>
      <c r="C73" s="308"/>
      <c r="D73" s="309"/>
      <c r="E73" s="310" t="s">
        <v>61</v>
      </c>
      <c r="F73" s="311"/>
      <c r="G73" s="351">
        <v>8</v>
      </c>
      <c r="H73" s="353"/>
      <c r="I73" s="314">
        <v>8</v>
      </c>
      <c r="J73" s="315"/>
      <c r="K73" s="316"/>
      <c r="L73" s="314">
        <v>8</v>
      </c>
      <c r="M73" s="315"/>
      <c r="N73" s="352"/>
      <c r="O73" s="317">
        <f t="shared" si="1"/>
        <v>8</v>
      </c>
      <c r="P73" s="315"/>
      <c r="Q73" s="316"/>
      <c r="R73" s="314">
        <f t="shared" si="2"/>
        <v>8</v>
      </c>
      <c r="S73" s="315"/>
      <c r="T73" s="316"/>
      <c r="U73" s="60">
        <f t="shared" si="0"/>
        <v>1</v>
      </c>
    </row>
    <row r="74" spans="1:21">
      <c r="A74" s="4"/>
      <c r="B74" s="307" t="s">
        <v>60</v>
      </c>
      <c r="C74" s="308"/>
      <c r="D74" s="309"/>
      <c r="E74" s="310" t="s">
        <v>61</v>
      </c>
      <c r="F74" s="311"/>
      <c r="G74" s="351">
        <v>96</v>
      </c>
      <c r="H74" s="353"/>
      <c r="I74" s="314">
        <v>8</v>
      </c>
      <c r="J74" s="315"/>
      <c r="K74" s="316"/>
      <c r="L74" s="314">
        <v>8</v>
      </c>
      <c r="M74" s="315"/>
      <c r="N74" s="352"/>
      <c r="O74" s="317">
        <f t="shared" si="1"/>
        <v>8</v>
      </c>
      <c r="P74" s="315"/>
      <c r="Q74" s="316"/>
      <c r="R74" s="314">
        <f t="shared" si="2"/>
        <v>8</v>
      </c>
      <c r="S74" s="315"/>
      <c r="T74" s="316"/>
      <c r="U74" s="60">
        <f t="shared" si="0"/>
        <v>8.3333333333333329E-2</v>
      </c>
    </row>
    <row r="75" spans="1:21">
      <c r="A75" s="4"/>
      <c r="B75" s="346" t="s">
        <v>77</v>
      </c>
      <c r="C75" s="359"/>
      <c r="D75" s="360"/>
      <c r="E75" s="361"/>
      <c r="F75" s="362"/>
      <c r="G75" s="363"/>
      <c r="H75" s="364"/>
      <c r="I75" s="381"/>
      <c r="J75" s="382"/>
      <c r="K75" s="382"/>
      <c r="L75" s="382"/>
      <c r="M75" s="382"/>
      <c r="N75" s="362"/>
      <c r="O75" s="381"/>
      <c r="P75" s="382"/>
      <c r="Q75" s="382"/>
      <c r="R75" s="382"/>
      <c r="S75" s="382"/>
      <c r="T75" s="382"/>
      <c r="U75" s="60"/>
    </row>
    <row r="76" spans="1:21">
      <c r="A76" s="4"/>
      <c r="B76" s="307" t="s">
        <v>81</v>
      </c>
      <c r="C76" s="308"/>
      <c r="D76" s="309"/>
      <c r="E76" s="310" t="s">
        <v>74</v>
      </c>
      <c r="F76" s="311"/>
      <c r="G76" s="351">
        <v>500</v>
      </c>
      <c r="H76" s="353"/>
      <c r="I76" s="314">
        <v>0</v>
      </c>
      <c r="J76" s="315"/>
      <c r="K76" s="316"/>
      <c r="L76" s="314">
        <v>0</v>
      </c>
      <c r="M76" s="315"/>
      <c r="N76" s="352"/>
      <c r="O76" s="317">
        <f>+I76</f>
        <v>0</v>
      </c>
      <c r="P76" s="315"/>
      <c r="Q76" s="316"/>
      <c r="R76" s="314">
        <f>+L76</f>
        <v>0</v>
      </c>
      <c r="S76" s="315"/>
      <c r="T76" s="316"/>
      <c r="U76" s="60">
        <f t="shared" si="0"/>
        <v>0</v>
      </c>
    </row>
    <row r="77" spans="1:21">
      <c r="A77" s="4"/>
      <c r="B77" s="346" t="s">
        <v>125</v>
      </c>
      <c r="C77" s="359"/>
      <c r="D77" s="360"/>
      <c r="E77" s="361"/>
      <c r="F77" s="362"/>
      <c r="G77" s="363"/>
      <c r="H77" s="364"/>
      <c r="I77" s="381"/>
      <c r="J77" s="382"/>
      <c r="K77" s="382"/>
      <c r="L77" s="382"/>
      <c r="M77" s="382"/>
      <c r="N77" s="362"/>
      <c r="O77" s="381"/>
      <c r="P77" s="382"/>
      <c r="Q77" s="382"/>
      <c r="R77" s="382"/>
      <c r="S77" s="382"/>
      <c r="T77" s="382"/>
      <c r="U77" s="60"/>
    </row>
    <row r="78" spans="1:21">
      <c r="A78" s="4"/>
      <c r="B78" s="307" t="s">
        <v>126</v>
      </c>
      <c r="C78" s="308"/>
      <c r="D78" s="309"/>
      <c r="E78" s="310" t="s">
        <v>61</v>
      </c>
      <c r="F78" s="311"/>
      <c r="G78" s="351">
        <v>8</v>
      </c>
      <c r="H78" s="353"/>
      <c r="I78" s="314">
        <v>0</v>
      </c>
      <c r="J78" s="315"/>
      <c r="K78" s="316"/>
      <c r="L78" s="314">
        <v>0</v>
      </c>
      <c r="M78" s="315"/>
      <c r="N78" s="352"/>
      <c r="O78" s="317">
        <f>+I78</f>
        <v>0</v>
      </c>
      <c r="P78" s="315"/>
      <c r="Q78" s="316"/>
      <c r="R78" s="314">
        <f>+L78</f>
        <v>0</v>
      </c>
      <c r="S78" s="315"/>
      <c r="T78" s="316"/>
      <c r="U78" s="60">
        <f t="shared" si="0"/>
        <v>0</v>
      </c>
    </row>
    <row r="79" spans="1:21" ht="15" customHeight="1">
      <c r="A79" s="4"/>
      <c r="B79" s="307" t="s">
        <v>60</v>
      </c>
      <c r="C79" s="308"/>
      <c r="D79" s="309"/>
      <c r="E79" s="310" t="s">
        <v>61</v>
      </c>
      <c r="F79" s="311"/>
      <c r="G79" s="351">
        <v>64</v>
      </c>
      <c r="H79" s="353"/>
      <c r="I79" s="314">
        <v>0</v>
      </c>
      <c r="J79" s="315"/>
      <c r="K79" s="316"/>
      <c r="L79" s="314">
        <v>0</v>
      </c>
      <c r="M79" s="315"/>
      <c r="N79" s="352"/>
      <c r="O79" s="317">
        <f>+I79</f>
        <v>0</v>
      </c>
      <c r="P79" s="315"/>
      <c r="Q79" s="316"/>
      <c r="R79" s="314">
        <f>+L79</f>
        <v>0</v>
      </c>
      <c r="S79" s="315"/>
      <c r="T79" s="316"/>
      <c r="U79" s="60">
        <f t="shared" si="0"/>
        <v>0</v>
      </c>
    </row>
    <row r="80" spans="1:21">
      <c r="A80" s="4"/>
      <c r="B80" s="346" t="s">
        <v>84</v>
      </c>
      <c r="C80" s="347"/>
      <c r="D80" s="348"/>
      <c r="E80" s="349"/>
      <c r="F80" s="350"/>
      <c r="G80" s="351"/>
      <c r="H80" s="316"/>
      <c r="I80" s="314"/>
      <c r="J80" s="315"/>
      <c r="K80" s="316"/>
      <c r="L80" s="317"/>
      <c r="M80" s="315"/>
      <c r="N80" s="352"/>
      <c r="O80" s="317"/>
      <c r="P80" s="315"/>
      <c r="Q80" s="315"/>
      <c r="R80" s="315"/>
      <c r="S80" s="315"/>
      <c r="T80" s="315"/>
      <c r="U80" s="60"/>
    </row>
    <row r="81" spans="1:21">
      <c r="A81" s="4"/>
      <c r="B81" s="307" t="s">
        <v>78</v>
      </c>
      <c r="C81" s="308"/>
      <c r="D81" s="309"/>
      <c r="E81" s="310" t="s">
        <v>61</v>
      </c>
      <c r="F81" s="311"/>
      <c r="G81" s="351">
        <v>36</v>
      </c>
      <c r="H81" s="353"/>
      <c r="I81" s="314">
        <v>0</v>
      </c>
      <c r="J81" s="315"/>
      <c r="K81" s="316"/>
      <c r="L81" s="314">
        <v>0</v>
      </c>
      <c r="M81" s="315"/>
      <c r="N81" s="352"/>
      <c r="O81" s="317">
        <f>+I81</f>
        <v>0</v>
      </c>
      <c r="P81" s="315"/>
      <c r="Q81" s="316"/>
      <c r="R81" s="314">
        <f>+L81</f>
        <v>0</v>
      </c>
      <c r="S81" s="315"/>
      <c r="T81" s="316"/>
      <c r="U81" s="60">
        <f t="shared" si="0"/>
        <v>0</v>
      </c>
    </row>
    <row r="82" spans="1:21">
      <c r="A82" s="4"/>
      <c r="B82" s="346" t="s">
        <v>79</v>
      </c>
      <c r="C82" s="347"/>
      <c r="D82" s="348"/>
      <c r="E82" s="349"/>
      <c r="F82" s="350"/>
      <c r="G82" s="351"/>
      <c r="H82" s="316"/>
      <c r="I82" s="314"/>
      <c r="J82" s="315"/>
      <c r="K82" s="316"/>
      <c r="L82" s="317"/>
      <c r="M82" s="315"/>
      <c r="N82" s="352"/>
      <c r="O82" s="317"/>
      <c r="P82" s="315"/>
      <c r="Q82" s="315"/>
      <c r="R82" s="315"/>
      <c r="S82" s="315"/>
      <c r="T82" s="315"/>
      <c r="U82" s="60"/>
    </row>
    <row r="83" spans="1:21" ht="15" customHeight="1">
      <c r="A83" s="4"/>
      <c r="B83" s="307" t="s">
        <v>79</v>
      </c>
      <c r="C83" s="308"/>
      <c r="D83" s="309"/>
      <c r="E83" s="310" t="s">
        <v>61</v>
      </c>
      <c r="F83" s="311"/>
      <c r="G83" s="351">
        <v>15</v>
      </c>
      <c r="H83" s="316"/>
      <c r="I83" s="314">
        <v>0</v>
      </c>
      <c r="J83" s="315"/>
      <c r="K83" s="316"/>
      <c r="L83" s="314">
        <v>0</v>
      </c>
      <c r="M83" s="315"/>
      <c r="N83" s="352"/>
      <c r="O83" s="317">
        <f>+I83</f>
        <v>0</v>
      </c>
      <c r="P83" s="315"/>
      <c r="Q83" s="316"/>
      <c r="R83" s="314">
        <f>+L83</f>
        <v>0</v>
      </c>
      <c r="S83" s="315"/>
      <c r="T83" s="316"/>
      <c r="U83" s="60">
        <f t="shared" si="0"/>
        <v>0</v>
      </c>
    </row>
    <row r="84" spans="1:21" ht="15" customHeight="1">
      <c r="A84" s="4"/>
      <c r="B84" s="346" t="s">
        <v>80</v>
      </c>
      <c r="C84" s="347"/>
      <c r="D84" s="348"/>
      <c r="E84" s="349"/>
      <c r="F84" s="350"/>
      <c r="G84" s="351"/>
      <c r="H84" s="316"/>
      <c r="I84" s="314"/>
      <c r="J84" s="315"/>
      <c r="K84" s="316"/>
      <c r="L84" s="317"/>
      <c r="M84" s="315"/>
      <c r="N84" s="352"/>
      <c r="O84" s="317"/>
      <c r="P84" s="315"/>
      <c r="Q84" s="315"/>
      <c r="R84" s="315"/>
      <c r="S84" s="315"/>
      <c r="T84" s="315"/>
      <c r="U84" s="60"/>
    </row>
    <row r="85" spans="1:21" ht="15" customHeight="1" thickBot="1">
      <c r="A85" s="4"/>
      <c r="B85" s="307" t="s">
        <v>80</v>
      </c>
      <c r="C85" s="308"/>
      <c r="D85" s="309"/>
      <c r="E85" s="310" t="s">
        <v>61</v>
      </c>
      <c r="F85" s="311"/>
      <c r="G85" s="312">
        <v>1</v>
      </c>
      <c r="H85" s="313"/>
      <c r="I85" s="511">
        <v>0</v>
      </c>
      <c r="J85" s="512"/>
      <c r="K85" s="313"/>
      <c r="L85" s="513">
        <v>0</v>
      </c>
      <c r="M85" s="512"/>
      <c r="N85" s="514"/>
      <c r="O85" s="317">
        <f>+I85</f>
        <v>0</v>
      </c>
      <c r="P85" s="315"/>
      <c r="Q85" s="316"/>
      <c r="R85" s="314">
        <f>+L85</f>
        <v>0</v>
      </c>
      <c r="S85" s="315"/>
      <c r="T85" s="316"/>
      <c r="U85" s="60">
        <f t="shared" si="0"/>
        <v>0</v>
      </c>
    </row>
    <row r="86" spans="1:21" ht="15.75" thickBot="1">
      <c r="A86" s="4"/>
      <c r="B86" s="318"/>
      <c r="C86" s="319"/>
      <c r="D86" s="319"/>
      <c r="E86" s="319"/>
      <c r="F86" s="320"/>
      <c r="G86" s="321"/>
      <c r="H86" s="322"/>
      <c r="I86" s="322"/>
      <c r="J86" s="322"/>
      <c r="K86" s="322"/>
      <c r="L86" s="322"/>
      <c r="M86" s="322"/>
      <c r="N86" s="323"/>
      <c r="O86" s="321"/>
      <c r="P86" s="322"/>
      <c r="Q86" s="322"/>
      <c r="R86" s="322"/>
      <c r="S86" s="322"/>
      <c r="T86" s="322"/>
      <c r="U86" s="323"/>
    </row>
    <row r="87" spans="1:21" ht="15.75" thickBot="1">
      <c r="B87" s="7"/>
      <c r="C87" s="8"/>
      <c r="D87" s="9"/>
      <c r="E87" s="10"/>
      <c r="F87" s="11"/>
      <c r="G87" s="12"/>
      <c r="H87" s="13"/>
      <c r="I87" s="14"/>
      <c r="J87" s="14"/>
      <c r="K87" s="15"/>
      <c r="L87" s="14"/>
      <c r="M87" s="15"/>
      <c r="N87" s="14"/>
      <c r="O87" s="14"/>
      <c r="P87" s="14"/>
      <c r="Q87" s="14"/>
      <c r="R87" s="15"/>
      <c r="S87" s="14"/>
      <c r="T87" s="12"/>
      <c r="U87" s="197"/>
    </row>
    <row r="88" spans="1:21" ht="16.5" customHeight="1" thickBot="1">
      <c r="A88" s="4"/>
      <c r="B88" s="324" t="s">
        <v>22</v>
      </c>
      <c r="C88" s="325"/>
      <c r="D88" s="325"/>
      <c r="E88" s="325"/>
      <c r="F88" s="326"/>
      <c r="G88" s="330" t="s">
        <v>127</v>
      </c>
      <c r="H88" s="331"/>
      <c r="I88" s="331"/>
      <c r="J88" s="331"/>
      <c r="K88" s="331"/>
      <c r="L88" s="331"/>
      <c r="M88" s="331"/>
      <c r="N88" s="331"/>
      <c r="O88" s="331"/>
      <c r="P88" s="331"/>
      <c r="Q88" s="331"/>
      <c r="R88" s="331"/>
      <c r="S88" s="331"/>
      <c r="T88" s="331"/>
      <c r="U88" s="332"/>
    </row>
    <row r="89" spans="1:21" ht="15.75" thickBot="1">
      <c r="A89" s="4"/>
      <c r="B89" s="327"/>
      <c r="C89" s="328"/>
      <c r="D89" s="328"/>
      <c r="E89" s="328"/>
      <c r="F89" s="329"/>
      <c r="G89" s="333" t="s">
        <v>24</v>
      </c>
      <c r="H89" s="334"/>
      <c r="I89" s="328" t="s">
        <v>16</v>
      </c>
      <c r="J89" s="328"/>
      <c r="K89" s="328"/>
      <c r="L89" s="328"/>
      <c r="M89" s="328"/>
      <c r="N89" s="329"/>
      <c r="O89" s="339" t="s">
        <v>17</v>
      </c>
      <c r="P89" s="340"/>
      <c r="Q89" s="340"/>
      <c r="R89" s="340"/>
      <c r="S89" s="340"/>
      <c r="T89" s="340"/>
      <c r="U89" s="341"/>
    </row>
    <row r="90" spans="1:21" ht="15.75" customHeight="1" thickBot="1">
      <c r="A90" s="4"/>
      <c r="B90" s="327"/>
      <c r="C90" s="328"/>
      <c r="D90" s="328"/>
      <c r="E90" s="328"/>
      <c r="F90" s="329"/>
      <c r="G90" s="335"/>
      <c r="H90" s="336"/>
      <c r="I90" s="280" t="s">
        <v>18</v>
      </c>
      <c r="J90" s="281"/>
      <c r="K90" s="282"/>
      <c r="L90" s="280" t="s">
        <v>25</v>
      </c>
      <c r="M90" s="281"/>
      <c r="N90" s="282"/>
      <c r="O90" s="280" t="s">
        <v>18</v>
      </c>
      <c r="P90" s="281"/>
      <c r="Q90" s="342"/>
      <c r="R90" s="343" t="s">
        <v>25</v>
      </c>
      <c r="S90" s="281"/>
      <c r="T90" s="282"/>
      <c r="U90" s="515" t="s">
        <v>20</v>
      </c>
    </row>
    <row r="91" spans="1:21" ht="25.5" customHeight="1" thickBot="1">
      <c r="A91" s="4"/>
      <c r="B91" s="327"/>
      <c r="C91" s="328"/>
      <c r="D91" s="328"/>
      <c r="E91" s="328"/>
      <c r="F91" s="329"/>
      <c r="G91" s="337"/>
      <c r="H91" s="338"/>
      <c r="I91" s="16" t="s">
        <v>26</v>
      </c>
      <c r="J91" s="17" t="s">
        <v>27</v>
      </c>
      <c r="K91" s="17" t="s">
        <v>28</v>
      </c>
      <c r="L91" s="16" t="s">
        <v>26</v>
      </c>
      <c r="M91" s="17" t="s">
        <v>27</v>
      </c>
      <c r="N91" s="18" t="s">
        <v>28</v>
      </c>
      <c r="O91" s="19" t="s">
        <v>26</v>
      </c>
      <c r="P91" s="16" t="s">
        <v>27</v>
      </c>
      <c r="Q91" s="20" t="s">
        <v>28</v>
      </c>
      <c r="R91" s="21" t="s">
        <v>26</v>
      </c>
      <c r="S91" s="22" t="s">
        <v>27</v>
      </c>
      <c r="T91" s="17" t="s">
        <v>28</v>
      </c>
      <c r="U91" s="516"/>
    </row>
    <row r="92" spans="1:21" ht="15.75" thickBot="1">
      <c r="A92" s="4"/>
      <c r="B92" s="293" t="s">
        <v>29</v>
      </c>
      <c r="C92" s="294"/>
      <c r="D92" s="294"/>
      <c r="E92" s="294"/>
      <c r="F92" s="294"/>
      <c r="G92" s="294"/>
      <c r="H92" s="294"/>
      <c r="I92" s="294"/>
      <c r="J92" s="294"/>
      <c r="K92" s="294"/>
      <c r="L92" s="294"/>
      <c r="M92" s="294"/>
      <c r="N92" s="294"/>
      <c r="O92" s="294"/>
      <c r="P92" s="294"/>
      <c r="Q92" s="294"/>
      <c r="R92" s="294"/>
      <c r="S92" s="294"/>
      <c r="T92" s="294"/>
      <c r="U92" s="295"/>
    </row>
    <row r="93" spans="1:21" s="40" customFormat="1" ht="15.75" customHeight="1">
      <c r="A93" s="134"/>
      <c r="B93" s="296" t="s">
        <v>82</v>
      </c>
      <c r="C93" s="297"/>
      <c r="D93" s="297"/>
      <c r="E93" s="297"/>
      <c r="F93" s="298"/>
      <c r="G93" s="299">
        <v>276000</v>
      </c>
      <c r="H93" s="300"/>
      <c r="I93" s="133">
        <v>23000</v>
      </c>
      <c r="J93" s="133">
        <v>0</v>
      </c>
      <c r="K93" s="133">
        <v>0</v>
      </c>
      <c r="L93" s="133">
        <v>14897.11</v>
      </c>
      <c r="M93" s="133">
        <v>0</v>
      </c>
      <c r="N93" s="133">
        <v>0</v>
      </c>
      <c r="O93" s="133">
        <f>+I93</f>
        <v>23000</v>
      </c>
      <c r="P93" s="133">
        <f t="shared" ref="P93:T93" si="3">+J93</f>
        <v>0</v>
      </c>
      <c r="Q93" s="135">
        <f t="shared" si="3"/>
        <v>0</v>
      </c>
      <c r="R93" s="133">
        <f t="shared" si="3"/>
        <v>14897.11</v>
      </c>
      <c r="S93" s="133">
        <f t="shared" si="3"/>
        <v>0</v>
      </c>
      <c r="T93" s="135">
        <f t="shared" si="3"/>
        <v>0</v>
      </c>
      <c r="U93" s="136">
        <f>R93/G93</f>
        <v>5.3975036231884058E-2</v>
      </c>
    </row>
    <row r="94" spans="1:21" s="40" customFormat="1">
      <c r="A94" s="134"/>
      <c r="B94" s="301" t="s">
        <v>83</v>
      </c>
      <c r="C94" s="302"/>
      <c r="D94" s="302"/>
      <c r="E94" s="302"/>
      <c r="F94" s="303"/>
      <c r="G94" s="304">
        <v>270000</v>
      </c>
      <c r="H94" s="305"/>
      <c r="I94" s="148">
        <v>22500</v>
      </c>
      <c r="J94" s="89">
        <v>0</v>
      </c>
      <c r="K94" s="89">
        <v>0</v>
      </c>
      <c r="L94" s="89">
        <v>20239.189999999999</v>
      </c>
      <c r="M94" s="89">
        <v>0</v>
      </c>
      <c r="N94" s="89">
        <v>0</v>
      </c>
      <c r="O94" s="89">
        <f t="shared" ref="O94:O103" si="4">+I94</f>
        <v>22500</v>
      </c>
      <c r="P94" s="89">
        <f t="shared" ref="P94:P103" si="5">+J94</f>
        <v>0</v>
      </c>
      <c r="Q94" s="89">
        <f t="shared" ref="Q94:Q103" si="6">+K94</f>
        <v>0</v>
      </c>
      <c r="R94" s="89">
        <f t="shared" ref="R94:R103" si="7">+L94</f>
        <v>20239.189999999999</v>
      </c>
      <c r="S94" s="89">
        <f t="shared" ref="S94:S103" si="8">+M94</f>
        <v>0</v>
      </c>
      <c r="T94" s="89">
        <f t="shared" ref="T94:T103" si="9">+N94</f>
        <v>0</v>
      </c>
      <c r="U94" s="138">
        <f>R94/G94</f>
        <v>7.4959962962962964E-2</v>
      </c>
    </row>
    <row r="95" spans="1:21" s="40" customFormat="1">
      <c r="A95" s="134"/>
      <c r="B95" s="301" t="s">
        <v>85</v>
      </c>
      <c r="C95" s="302"/>
      <c r="D95" s="302"/>
      <c r="E95" s="302"/>
      <c r="F95" s="303"/>
      <c r="G95" s="304">
        <v>8250</v>
      </c>
      <c r="H95" s="305"/>
      <c r="I95" s="148">
        <v>0</v>
      </c>
      <c r="J95" s="89">
        <v>0</v>
      </c>
      <c r="K95" s="89">
        <v>0</v>
      </c>
      <c r="L95" s="89">
        <v>0</v>
      </c>
      <c r="M95" s="89">
        <v>0</v>
      </c>
      <c r="N95" s="89">
        <v>0</v>
      </c>
      <c r="O95" s="89">
        <f t="shared" si="4"/>
        <v>0</v>
      </c>
      <c r="P95" s="89">
        <f t="shared" si="5"/>
        <v>0</v>
      </c>
      <c r="Q95" s="89">
        <f t="shared" si="6"/>
        <v>0</v>
      </c>
      <c r="R95" s="89">
        <f t="shared" si="7"/>
        <v>0</v>
      </c>
      <c r="S95" s="89">
        <f t="shared" si="8"/>
        <v>0</v>
      </c>
      <c r="T95" s="89">
        <f t="shared" si="9"/>
        <v>0</v>
      </c>
      <c r="U95" s="138">
        <f>R95/G95</f>
        <v>0</v>
      </c>
    </row>
    <row r="96" spans="1:21" s="40" customFormat="1">
      <c r="A96" s="134"/>
      <c r="B96" s="301" t="s">
        <v>136</v>
      </c>
      <c r="C96" s="302"/>
      <c r="D96" s="302"/>
      <c r="E96" s="302"/>
      <c r="F96" s="303"/>
      <c r="G96" s="304">
        <v>135300</v>
      </c>
      <c r="H96" s="305"/>
      <c r="I96" s="148">
        <v>0</v>
      </c>
      <c r="J96" s="89">
        <v>0</v>
      </c>
      <c r="K96" s="89">
        <v>0</v>
      </c>
      <c r="L96" s="89">
        <v>0</v>
      </c>
      <c r="M96" s="89">
        <v>0</v>
      </c>
      <c r="N96" s="89">
        <v>0</v>
      </c>
      <c r="O96" s="89">
        <f t="shared" si="4"/>
        <v>0</v>
      </c>
      <c r="P96" s="89">
        <f t="shared" si="5"/>
        <v>0</v>
      </c>
      <c r="Q96" s="89">
        <f t="shared" si="6"/>
        <v>0</v>
      </c>
      <c r="R96" s="89">
        <f t="shared" si="7"/>
        <v>0</v>
      </c>
      <c r="S96" s="89">
        <f t="shared" si="8"/>
        <v>0</v>
      </c>
      <c r="T96" s="89">
        <f t="shared" si="9"/>
        <v>0</v>
      </c>
      <c r="U96" s="138">
        <f>R96/G96</f>
        <v>0</v>
      </c>
    </row>
    <row r="97" spans="1:21" s="40" customFormat="1">
      <c r="A97" s="134"/>
      <c r="B97" s="301" t="s">
        <v>141</v>
      </c>
      <c r="C97" s="302"/>
      <c r="D97" s="302"/>
      <c r="E97" s="302"/>
      <c r="F97" s="303"/>
      <c r="G97" s="304">
        <v>45500</v>
      </c>
      <c r="H97" s="305"/>
      <c r="I97" s="148">
        <v>0</v>
      </c>
      <c r="J97" s="89">
        <v>0</v>
      </c>
      <c r="K97" s="89">
        <v>0</v>
      </c>
      <c r="L97" s="89">
        <v>0</v>
      </c>
      <c r="M97" s="89">
        <v>0</v>
      </c>
      <c r="N97" s="89">
        <v>0</v>
      </c>
      <c r="O97" s="89">
        <f t="shared" si="4"/>
        <v>0</v>
      </c>
      <c r="P97" s="89">
        <f t="shared" si="5"/>
        <v>0</v>
      </c>
      <c r="Q97" s="89">
        <f t="shared" si="6"/>
        <v>0</v>
      </c>
      <c r="R97" s="89">
        <f t="shared" si="7"/>
        <v>0</v>
      </c>
      <c r="S97" s="89">
        <f t="shared" si="8"/>
        <v>0</v>
      </c>
      <c r="T97" s="89">
        <f t="shared" si="9"/>
        <v>0</v>
      </c>
      <c r="U97" s="138">
        <f>R97/G97</f>
        <v>0</v>
      </c>
    </row>
    <row r="98" spans="1:21">
      <c r="A98" s="23"/>
      <c r="B98" s="260" t="s">
        <v>128</v>
      </c>
      <c r="C98" s="261"/>
      <c r="D98" s="261"/>
      <c r="E98" s="261"/>
      <c r="F98" s="262"/>
      <c r="G98" s="263">
        <v>40000</v>
      </c>
      <c r="H98" s="306"/>
      <c r="I98" s="62">
        <v>0</v>
      </c>
      <c r="J98" s="65">
        <v>0</v>
      </c>
      <c r="K98" s="65">
        <v>0</v>
      </c>
      <c r="L98" s="65">
        <v>21107.56</v>
      </c>
      <c r="M98" s="65">
        <v>0</v>
      </c>
      <c r="N98" s="65">
        <v>0</v>
      </c>
      <c r="O98" s="65">
        <f t="shared" si="4"/>
        <v>0</v>
      </c>
      <c r="P98" s="65">
        <f t="shared" si="5"/>
        <v>0</v>
      </c>
      <c r="Q98" s="65">
        <f t="shared" si="6"/>
        <v>0</v>
      </c>
      <c r="R98" s="65">
        <f t="shared" si="7"/>
        <v>21107.56</v>
      </c>
      <c r="S98" s="65">
        <f t="shared" si="8"/>
        <v>0</v>
      </c>
      <c r="T98" s="65">
        <f t="shared" si="9"/>
        <v>0</v>
      </c>
      <c r="U98" s="66">
        <f t="shared" ref="U98:U99" si="10">R98/G98</f>
        <v>0.52768900000000007</v>
      </c>
    </row>
    <row r="99" spans="1:21">
      <c r="A99" s="23"/>
      <c r="B99" s="260" t="s">
        <v>86</v>
      </c>
      <c r="C99" s="261"/>
      <c r="D99" s="261"/>
      <c r="E99" s="261"/>
      <c r="F99" s="262"/>
      <c r="G99" s="263">
        <v>1500</v>
      </c>
      <c r="H99" s="306"/>
      <c r="I99" s="62">
        <v>0</v>
      </c>
      <c r="J99" s="65">
        <v>0</v>
      </c>
      <c r="K99" s="65">
        <v>0</v>
      </c>
      <c r="L99" s="65">
        <v>0</v>
      </c>
      <c r="M99" s="65">
        <v>0</v>
      </c>
      <c r="N99" s="65">
        <v>0</v>
      </c>
      <c r="O99" s="65">
        <f t="shared" si="4"/>
        <v>0</v>
      </c>
      <c r="P99" s="65">
        <f t="shared" si="5"/>
        <v>0</v>
      </c>
      <c r="Q99" s="65">
        <f t="shared" si="6"/>
        <v>0</v>
      </c>
      <c r="R99" s="65">
        <f t="shared" si="7"/>
        <v>0</v>
      </c>
      <c r="S99" s="65">
        <f t="shared" si="8"/>
        <v>0</v>
      </c>
      <c r="T99" s="65">
        <f t="shared" si="9"/>
        <v>0</v>
      </c>
      <c r="U99" s="66">
        <f t="shared" si="10"/>
        <v>0</v>
      </c>
    </row>
    <row r="100" spans="1:21" ht="15" customHeight="1">
      <c r="A100" s="23"/>
      <c r="B100" s="260" t="s">
        <v>129</v>
      </c>
      <c r="C100" s="261"/>
      <c r="D100" s="261"/>
      <c r="E100" s="261"/>
      <c r="F100" s="262"/>
      <c r="G100" s="263">
        <v>3800</v>
      </c>
      <c r="H100" s="306"/>
      <c r="I100" s="62">
        <v>0</v>
      </c>
      <c r="J100" s="65">
        <v>0</v>
      </c>
      <c r="K100" s="65">
        <v>0</v>
      </c>
      <c r="L100" s="65">
        <v>2050</v>
      </c>
      <c r="M100" s="65">
        <v>0</v>
      </c>
      <c r="N100" s="65">
        <v>0</v>
      </c>
      <c r="O100" s="65">
        <f t="shared" si="4"/>
        <v>0</v>
      </c>
      <c r="P100" s="65">
        <f t="shared" si="5"/>
        <v>0</v>
      </c>
      <c r="Q100" s="65">
        <f t="shared" si="6"/>
        <v>0</v>
      </c>
      <c r="R100" s="65">
        <f t="shared" si="7"/>
        <v>2050</v>
      </c>
      <c r="S100" s="65">
        <f t="shared" si="8"/>
        <v>0</v>
      </c>
      <c r="T100" s="65">
        <f t="shared" si="9"/>
        <v>0</v>
      </c>
      <c r="U100" s="66">
        <f>R100/G100</f>
        <v>0.53947368421052633</v>
      </c>
    </row>
    <row r="101" spans="1:21">
      <c r="A101" s="23"/>
      <c r="B101" s="260" t="s">
        <v>130</v>
      </c>
      <c r="C101" s="261"/>
      <c r="D101" s="261"/>
      <c r="E101" s="261"/>
      <c r="F101" s="262"/>
      <c r="G101" s="263">
        <v>7500</v>
      </c>
      <c r="H101" s="264"/>
      <c r="I101" s="26">
        <v>0</v>
      </c>
      <c r="J101" s="26">
        <v>0</v>
      </c>
      <c r="K101" s="26">
        <v>0</v>
      </c>
      <c r="L101" s="26">
        <v>0</v>
      </c>
      <c r="M101" s="26">
        <v>0</v>
      </c>
      <c r="N101" s="26">
        <v>0</v>
      </c>
      <c r="O101" s="26">
        <f t="shared" si="4"/>
        <v>0</v>
      </c>
      <c r="P101" s="26">
        <f t="shared" si="5"/>
        <v>0</v>
      </c>
      <c r="Q101" s="26">
        <f t="shared" si="6"/>
        <v>0</v>
      </c>
      <c r="R101" s="26">
        <f t="shared" si="7"/>
        <v>0</v>
      </c>
      <c r="S101" s="26">
        <f t="shared" si="8"/>
        <v>0</v>
      </c>
      <c r="T101" s="26">
        <f t="shared" si="9"/>
        <v>0</v>
      </c>
      <c r="U101" s="63">
        <f>R101/G101</f>
        <v>0</v>
      </c>
    </row>
    <row r="102" spans="1:21" ht="15" customHeight="1">
      <c r="A102" s="23"/>
      <c r="B102" s="260" t="s">
        <v>131</v>
      </c>
      <c r="C102" s="261"/>
      <c r="D102" s="261"/>
      <c r="E102" s="261"/>
      <c r="F102" s="262"/>
      <c r="G102" s="263">
        <v>36000</v>
      </c>
      <c r="H102" s="264"/>
      <c r="I102" s="26">
        <v>0</v>
      </c>
      <c r="J102" s="26">
        <v>0</v>
      </c>
      <c r="K102" s="26">
        <v>0</v>
      </c>
      <c r="L102" s="26">
        <v>0</v>
      </c>
      <c r="M102" s="26">
        <v>0</v>
      </c>
      <c r="N102" s="26">
        <v>0</v>
      </c>
      <c r="O102" s="26">
        <f t="shared" si="4"/>
        <v>0</v>
      </c>
      <c r="P102" s="26">
        <f t="shared" si="5"/>
        <v>0</v>
      </c>
      <c r="Q102" s="26">
        <f t="shared" si="6"/>
        <v>0</v>
      </c>
      <c r="R102" s="26">
        <f t="shared" si="7"/>
        <v>0</v>
      </c>
      <c r="S102" s="26">
        <f t="shared" si="8"/>
        <v>0</v>
      </c>
      <c r="T102" s="26">
        <f t="shared" si="9"/>
        <v>0</v>
      </c>
      <c r="U102" s="63">
        <f>R102/G102</f>
        <v>0</v>
      </c>
    </row>
    <row r="103" spans="1:21">
      <c r="A103" s="23"/>
      <c r="B103" s="260" t="s">
        <v>87</v>
      </c>
      <c r="C103" s="261"/>
      <c r="D103" s="261"/>
      <c r="E103" s="261"/>
      <c r="F103" s="262"/>
      <c r="G103" s="263">
        <v>6250</v>
      </c>
      <c r="H103" s="264"/>
      <c r="I103" s="26">
        <v>0</v>
      </c>
      <c r="J103" s="26">
        <v>0</v>
      </c>
      <c r="K103" s="26">
        <v>0</v>
      </c>
      <c r="L103" s="26">
        <v>0</v>
      </c>
      <c r="M103" s="26">
        <v>0</v>
      </c>
      <c r="N103" s="26">
        <v>0</v>
      </c>
      <c r="O103" s="26">
        <f t="shared" si="4"/>
        <v>0</v>
      </c>
      <c r="P103" s="26">
        <f t="shared" si="5"/>
        <v>0</v>
      </c>
      <c r="Q103" s="26">
        <f t="shared" si="6"/>
        <v>0</v>
      </c>
      <c r="R103" s="26">
        <f t="shared" si="7"/>
        <v>0</v>
      </c>
      <c r="S103" s="26">
        <f t="shared" si="8"/>
        <v>0</v>
      </c>
      <c r="T103" s="26">
        <f t="shared" si="9"/>
        <v>0</v>
      </c>
      <c r="U103" s="63">
        <f>R103/G103</f>
        <v>0</v>
      </c>
    </row>
    <row r="104" spans="1:21" ht="15.75" thickBot="1">
      <c r="A104" s="23"/>
      <c r="B104" s="265"/>
      <c r="C104" s="266"/>
      <c r="D104" s="266"/>
      <c r="E104" s="266"/>
      <c r="F104" s="267"/>
      <c r="G104" s="263"/>
      <c r="H104" s="264"/>
      <c r="I104" s="26"/>
      <c r="J104" s="26"/>
      <c r="K104" s="26"/>
      <c r="L104" s="26"/>
      <c r="M104" s="26"/>
      <c r="N104" s="26"/>
      <c r="O104" s="26"/>
      <c r="P104" s="26"/>
      <c r="Q104" s="26"/>
      <c r="R104" s="26"/>
      <c r="S104" s="26"/>
      <c r="T104" s="26"/>
      <c r="U104" s="63"/>
    </row>
    <row r="105" spans="1:21" ht="15.75" thickBot="1">
      <c r="A105" s="23"/>
      <c r="B105" s="270" t="s">
        <v>21</v>
      </c>
      <c r="C105" s="271"/>
      <c r="D105" s="271"/>
      <c r="E105" s="271"/>
      <c r="F105" s="272"/>
      <c r="G105" s="273">
        <f>SUM(G93:H104)</f>
        <v>830100</v>
      </c>
      <c r="H105" s="274"/>
      <c r="I105" s="29">
        <f>SUM(I93:I104)</f>
        <v>45500</v>
      </c>
      <c r="J105" s="29"/>
      <c r="K105" s="29"/>
      <c r="L105" s="29">
        <f>SUM(L93:L104)</f>
        <v>58293.86</v>
      </c>
      <c r="M105" s="29"/>
      <c r="N105" s="29"/>
      <c r="O105" s="29">
        <f>SUM(O93:O104)</f>
        <v>45500</v>
      </c>
      <c r="P105" s="29"/>
      <c r="Q105" s="29"/>
      <c r="R105" s="29">
        <f>SUM(R93:R104)</f>
        <v>58293.86</v>
      </c>
      <c r="S105" s="29"/>
      <c r="T105" s="30"/>
      <c r="U105" s="73">
        <f>R105/G105</f>
        <v>7.0225105408986868E-2</v>
      </c>
    </row>
    <row r="106" spans="1:21" ht="15.75" thickBot="1">
      <c r="A106" s="23"/>
      <c r="B106" s="266"/>
      <c r="C106" s="266"/>
      <c r="D106" s="266"/>
      <c r="E106" s="266"/>
      <c r="F106" s="266"/>
      <c r="G106" s="287"/>
      <c r="H106" s="287"/>
      <c r="I106" s="62"/>
      <c r="J106" s="62"/>
      <c r="K106" s="62"/>
      <c r="L106" s="62"/>
      <c r="M106" s="62"/>
      <c r="N106" s="62"/>
      <c r="O106" s="62"/>
      <c r="P106" s="62"/>
      <c r="Q106" s="62"/>
      <c r="R106" s="62"/>
      <c r="S106" s="62"/>
      <c r="T106" s="62"/>
      <c r="U106" s="198"/>
    </row>
    <row r="107" spans="1:21" ht="15.75" customHeight="1" thickBot="1">
      <c r="A107" s="23"/>
      <c r="B107" s="190" t="s">
        <v>30</v>
      </c>
      <c r="C107" s="191"/>
      <c r="D107" s="191"/>
      <c r="E107" s="191"/>
      <c r="F107" s="191"/>
      <c r="G107" s="191"/>
      <c r="H107" s="191"/>
      <c r="I107" s="191"/>
      <c r="J107" s="191"/>
      <c r="K107" s="191"/>
      <c r="L107" s="191"/>
      <c r="M107" s="191"/>
      <c r="N107" s="191"/>
      <c r="O107" s="191"/>
      <c r="P107" s="191"/>
      <c r="Q107" s="191"/>
      <c r="R107" s="191"/>
      <c r="S107" s="191"/>
      <c r="T107" s="191"/>
      <c r="U107" s="199"/>
    </row>
    <row r="108" spans="1:21" ht="15" customHeight="1">
      <c r="A108" s="23"/>
      <c r="B108" s="260" t="s">
        <v>88</v>
      </c>
      <c r="C108" s="261"/>
      <c r="D108" s="261"/>
      <c r="E108" s="261"/>
      <c r="F108" s="262"/>
      <c r="G108" s="291">
        <v>45000</v>
      </c>
      <c r="H108" s="292"/>
      <c r="I108" s="69">
        <v>0</v>
      </c>
      <c r="J108" s="69">
        <v>0</v>
      </c>
      <c r="K108" s="69">
        <v>0</v>
      </c>
      <c r="L108" s="69">
        <v>0</v>
      </c>
      <c r="M108" s="69">
        <v>0</v>
      </c>
      <c r="N108" s="69">
        <v>0</v>
      </c>
      <c r="O108" s="69">
        <f t="shared" ref="O108:O113" si="11">+I108</f>
        <v>0</v>
      </c>
      <c r="P108" s="69">
        <f t="shared" ref="P108:P113" si="12">+J108</f>
        <v>0</v>
      </c>
      <c r="Q108" s="69">
        <f t="shared" ref="Q108:Q113" si="13">+K108</f>
        <v>0</v>
      </c>
      <c r="R108" s="69">
        <f t="shared" ref="R108:R113" si="14">+L108</f>
        <v>0</v>
      </c>
      <c r="S108" s="69">
        <f t="shared" ref="S108:S113" si="15">+M108</f>
        <v>0</v>
      </c>
      <c r="T108" s="64">
        <f t="shared" ref="T108:T113" si="16">+N108</f>
        <v>0</v>
      </c>
      <c r="U108" s="70">
        <f t="shared" ref="U108:U115" si="17">R108/G108</f>
        <v>0</v>
      </c>
    </row>
    <row r="109" spans="1:21">
      <c r="A109" s="23"/>
      <c r="B109" s="260" t="s">
        <v>89</v>
      </c>
      <c r="C109" s="261"/>
      <c r="D109" s="261"/>
      <c r="E109" s="261"/>
      <c r="F109" s="262"/>
      <c r="G109" s="263">
        <v>30000</v>
      </c>
      <c r="H109" s="264"/>
      <c r="I109" s="26">
        <v>0</v>
      </c>
      <c r="J109" s="26">
        <v>0</v>
      </c>
      <c r="K109" s="26">
        <v>0</v>
      </c>
      <c r="L109" s="26">
        <v>0</v>
      </c>
      <c r="M109" s="26">
        <v>0</v>
      </c>
      <c r="N109" s="26">
        <v>0</v>
      </c>
      <c r="O109" s="26">
        <f t="shared" si="11"/>
        <v>0</v>
      </c>
      <c r="P109" s="26">
        <f t="shared" si="12"/>
        <v>0</v>
      </c>
      <c r="Q109" s="26">
        <f t="shared" si="13"/>
        <v>0</v>
      </c>
      <c r="R109" s="26">
        <f t="shared" si="14"/>
        <v>0</v>
      </c>
      <c r="S109" s="26">
        <f t="shared" si="15"/>
        <v>0</v>
      </c>
      <c r="T109" s="65">
        <f t="shared" si="16"/>
        <v>0</v>
      </c>
      <c r="U109" s="66">
        <f t="shared" si="17"/>
        <v>0</v>
      </c>
    </row>
    <row r="110" spans="1:21">
      <c r="A110" s="23"/>
      <c r="B110" s="260" t="s">
        <v>92</v>
      </c>
      <c r="C110" s="261"/>
      <c r="D110" s="261"/>
      <c r="E110" s="261"/>
      <c r="F110" s="262"/>
      <c r="G110" s="263">
        <v>36000</v>
      </c>
      <c r="H110" s="264"/>
      <c r="I110" s="26">
        <v>0</v>
      </c>
      <c r="J110" s="26">
        <v>0</v>
      </c>
      <c r="K110" s="26">
        <v>0</v>
      </c>
      <c r="L110" s="26">
        <v>0</v>
      </c>
      <c r="M110" s="26">
        <v>0</v>
      </c>
      <c r="N110" s="26">
        <v>0</v>
      </c>
      <c r="O110" s="26">
        <f t="shared" si="11"/>
        <v>0</v>
      </c>
      <c r="P110" s="26">
        <f t="shared" si="12"/>
        <v>0</v>
      </c>
      <c r="Q110" s="26">
        <f t="shared" si="13"/>
        <v>0</v>
      </c>
      <c r="R110" s="26">
        <f t="shared" si="14"/>
        <v>0</v>
      </c>
      <c r="S110" s="26">
        <f t="shared" si="15"/>
        <v>0</v>
      </c>
      <c r="T110" s="65">
        <f t="shared" si="16"/>
        <v>0</v>
      </c>
      <c r="U110" s="66">
        <f t="shared" si="17"/>
        <v>0</v>
      </c>
    </row>
    <row r="111" spans="1:21" ht="15" customHeight="1">
      <c r="A111" s="23"/>
      <c r="B111" s="260" t="s">
        <v>90</v>
      </c>
      <c r="C111" s="261"/>
      <c r="D111" s="261"/>
      <c r="E111" s="261"/>
      <c r="F111" s="262"/>
      <c r="G111" s="263">
        <v>32000</v>
      </c>
      <c r="H111" s="264"/>
      <c r="I111" s="26">
        <v>0</v>
      </c>
      <c r="J111" s="26">
        <v>0</v>
      </c>
      <c r="K111" s="26">
        <v>0</v>
      </c>
      <c r="L111" s="26">
        <v>0</v>
      </c>
      <c r="M111" s="26">
        <v>0</v>
      </c>
      <c r="N111" s="26">
        <v>0</v>
      </c>
      <c r="O111" s="26">
        <f t="shared" si="11"/>
        <v>0</v>
      </c>
      <c r="P111" s="26">
        <f t="shared" si="12"/>
        <v>0</v>
      </c>
      <c r="Q111" s="26">
        <f t="shared" si="13"/>
        <v>0</v>
      </c>
      <c r="R111" s="26">
        <f t="shared" si="14"/>
        <v>0</v>
      </c>
      <c r="S111" s="26">
        <f t="shared" si="15"/>
        <v>0</v>
      </c>
      <c r="T111" s="65">
        <f t="shared" si="16"/>
        <v>0</v>
      </c>
      <c r="U111" s="66">
        <f t="shared" si="17"/>
        <v>0</v>
      </c>
    </row>
    <row r="112" spans="1:21" ht="15" customHeight="1">
      <c r="A112" s="23"/>
      <c r="B112" s="260" t="s">
        <v>91</v>
      </c>
      <c r="C112" s="261"/>
      <c r="D112" s="261"/>
      <c r="E112" s="261"/>
      <c r="F112" s="262"/>
      <c r="G112" s="263">
        <v>22500</v>
      </c>
      <c r="H112" s="264"/>
      <c r="I112" s="26">
        <v>0</v>
      </c>
      <c r="J112" s="26">
        <v>0</v>
      </c>
      <c r="K112" s="26">
        <v>0</v>
      </c>
      <c r="L112" s="26">
        <v>0</v>
      </c>
      <c r="M112" s="26">
        <v>0</v>
      </c>
      <c r="N112" s="26">
        <v>0</v>
      </c>
      <c r="O112" s="26">
        <f t="shared" si="11"/>
        <v>0</v>
      </c>
      <c r="P112" s="26">
        <f t="shared" si="12"/>
        <v>0</v>
      </c>
      <c r="Q112" s="26">
        <f t="shared" si="13"/>
        <v>0</v>
      </c>
      <c r="R112" s="26">
        <f t="shared" si="14"/>
        <v>0</v>
      </c>
      <c r="S112" s="26">
        <f t="shared" si="15"/>
        <v>0</v>
      </c>
      <c r="T112" s="65">
        <f t="shared" si="16"/>
        <v>0</v>
      </c>
      <c r="U112" s="66">
        <f t="shared" si="17"/>
        <v>0</v>
      </c>
    </row>
    <row r="113" spans="1:22" ht="15" customHeight="1">
      <c r="A113" s="23"/>
      <c r="B113" s="260" t="s">
        <v>93</v>
      </c>
      <c r="C113" s="261"/>
      <c r="D113" s="261"/>
      <c r="E113" s="261"/>
      <c r="F113" s="262"/>
      <c r="G113" s="263">
        <v>4400</v>
      </c>
      <c r="H113" s="264"/>
      <c r="I113" s="26">
        <v>0</v>
      </c>
      <c r="J113" s="26">
        <v>0</v>
      </c>
      <c r="K113" s="26">
        <v>0</v>
      </c>
      <c r="L113" s="26">
        <v>0</v>
      </c>
      <c r="M113" s="26">
        <v>0</v>
      </c>
      <c r="N113" s="26">
        <v>0</v>
      </c>
      <c r="O113" s="26">
        <f t="shared" si="11"/>
        <v>0</v>
      </c>
      <c r="P113" s="26">
        <f t="shared" si="12"/>
        <v>0</v>
      </c>
      <c r="Q113" s="26">
        <f t="shared" si="13"/>
        <v>0</v>
      </c>
      <c r="R113" s="26">
        <f t="shared" si="14"/>
        <v>0</v>
      </c>
      <c r="S113" s="26">
        <f t="shared" si="15"/>
        <v>0</v>
      </c>
      <c r="T113" s="65">
        <f t="shared" si="16"/>
        <v>0</v>
      </c>
      <c r="U113" s="66">
        <f t="shared" si="17"/>
        <v>0</v>
      </c>
    </row>
    <row r="114" spans="1:22" ht="15.75" thickBot="1">
      <c r="A114" s="23"/>
      <c r="B114" s="265"/>
      <c r="C114" s="266"/>
      <c r="D114" s="266"/>
      <c r="E114" s="266"/>
      <c r="F114" s="267"/>
      <c r="G114" s="268"/>
      <c r="H114" s="269"/>
      <c r="I114" s="61"/>
      <c r="J114" s="61"/>
      <c r="K114" s="61"/>
      <c r="L114" s="61"/>
      <c r="M114" s="61"/>
      <c r="N114" s="61"/>
      <c r="O114" s="61"/>
      <c r="P114" s="61"/>
      <c r="Q114" s="61"/>
      <c r="R114" s="61"/>
      <c r="S114" s="61"/>
      <c r="T114" s="71"/>
      <c r="U114" s="200"/>
    </row>
    <row r="115" spans="1:22" ht="15.75" thickBot="1">
      <c r="A115" s="23"/>
      <c r="B115" s="270" t="s">
        <v>21</v>
      </c>
      <c r="C115" s="271"/>
      <c r="D115" s="271"/>
      <c r="E115" s="271"/>
      <c r="F115" s="272"/>
      <c r="G115" s="273">
        <f>SUM(G108:H114)</f>
        <v>169900</v>
      </c>
      <c r="H115" s="274"/>
      <c r="I115" s="29">
        <f>SUM(I108:I114)</f>
        <v>0</v>
      </c>
      <c r="J115" s="29"/>
      <c r="K115" s="29"/>
      <c r="L115" s="29">
        <f>SUM(L108:L114)</f>
        <v>0</v>
      </c>
      <c r="M115" s="29"/>
      <c r="N115" s="29"/>
      <c r="O115" s="29">
        <f>SUM(O108:O114)</f>
        <v>0</v>
      </c>
      <c r="P115" s="29"/>
      <c r="Q115" s="29"/>
      <c r="R115" s="29">
        <f>SUM(R108:R114)</f>
        <v>0</v>
      </c>
      <c r="S115" s="30"/>
      <c r="T115" s="68"/>
      <c r="U115" s="66">
        <f t="shared" si="17"/>
        <v>0</v>
      </c>
    </row>
    <row r="116" spans="1:22" ht="15.75" thickBot="1">
      <c r="C116" s="32"/>
      <c r="I116" s="33"/>
      <c r="L116" s="33"/>
      <c r="N116" s="33"/>
      <c r="U116" s="201"/>
    </row>
    <row r="117" spans="1:22" ht="15.75" thickBot="1">
      <c r="B117" s="275" t="s">
        <v>31</v>
      </c>
      <c r="C117" s="276"/>
      <c r="D117" s="276"/>
      <c r="E117" s="276"/>
      <c r="F117" s="276"/>
      <c r="G117" s="276"/>
      <c r="H117" s="276"/>
      <c r="I117" s="276"/>
      <c r="J117" s="276"/>
      <c r="K117" s="276"/>
      <c r="L117" s="276"/>
      <c r="M117" s="276"/>
      <c r="N117" s="276"/>
      <c r="O117" s="276"/>
      <c r="P117" s="276"/>
      <c r="Q117" s="276"/>
      <c r="R117" s="276"/>
      <c r="S117" s="276"/>
      <c r="T117" s="276"/>
      <c r="U117" s="276"/>
      <c r="V117" s="34"/>
    </row>
    <row r="118" spans="1:22" ht="15" customHeight="1" thickBot="1">
      <c r="B118" s="277"/>
      <c r="C118" s="278"/>
      <c r="D118" s="280" t="s">
        <v>15</v>
      </c>
      <c r="E118" s="281"/>
      <c r="F118" s="281"/>
      <c r="G118" s="281"/>
      <c r="H118" s="281"/>
      <c r="I118" s="282"/>
      <c r="J118" s="280" t="s">
        <v>32</v>
      </c>
      <c r="K118" s="281"/>
      <c r="L118" s="281"/>
      <c r="M118" s="281"/>
      <c r="N118" s="281"/>
      <c r="O118" s="282"/>
      <c r="P118" s="280" t="s">
        <v>17</v>
      </c>
      <c r="Q118" s="281"/>
      <c r="R118" s="281"/>
      <c r="S118" s="281"/>
      <c r="T118" s="281"/>
      <c r="U118" s="202"/>
    </row>
    <row r="119" spans="1:22" ht="15.75" customHeight="1" thickBot="1">
      <c r="B119" s="229"/>
      <c r="C119" s="279"/>
      <c r="D119" s="503" t="s">
        <v>26</v>
      </c>
      <c r="E119" s="504"/>
      <c r="F119" s="504" t="s">
        <v>27</v>
      </c>
      <c r="G119" s="504"/>
      <c r="H119" s="505" t="s">
        <v>28</v>
      </c>
      <c r="I119" s="506"/>
      <c r="J119" s="503" t="s">
        <v>26</v>
      </c>
      <c r="K119" s="504"/>
      <c r="L119" s="504" t="s">
        <v>27</v>
      </c>
      <c r="M119" s="504"/>
      <c r="N119" s="505" t="s">
        <v>28</v>
      </c>
      <c r="O119" s="506"/>
      <c r="P119" s="503" t="s">
        <v>26</v>
      </c>
      <c r="Q119" s="504"/>
      <c r="R119" s="504" t="s">
        <v>27</v>
      </c>
      <c r="S119" s="504"/>
      <c r="T119" s="505" t="s">
        <v>28</v>
      </c>
      <c r="U119" s="506"/>
    </row>
    <row r="120" spans="1:22" ht="30" customHeight="1">
      <c r="A120" s="23"/>
      <c r="B120" s="243" t="s">
        <v>33</v>
      </c>
      <c r="C120" s="244"/>
      <c r="D120" s="487">
        <v>830100</v>
      </c>
      <c r="E120" s="488"/>
      <c r="F120" s="488">
        <v>0</v>
      </c>
      <c r="G120" s="488"/>
      <c r="H120" s="488">
        <v>0</v>
      </c>
      <c r="I120" s="489"/>
      <c r="J120" s="487">
        <f>+L105</f>
        <v>58293.86</v>
      </c>
      <c r="K120" s="488"/>
      <c r="L120" s="488">
        <f>+M105</f>
        <v>0</v>
      </c>
      <c r="M120" s="488"/>
      <c r="N120" s="488">
        <v>0</v>
      </c>
      <c r="O120" s="489"/>
      <c r="P120" s="487">
        <f>+R105</f>
        <v>58293.86</v>
      </c>
      <c r="Q120" s="488"/>
      <c r="R120" s="488">
        <f>+S105</f>
        <v>0</v>
      </c>
      <c r="S120" s="488"/>
      <c r="T120" s="488">
        <v>0</v>
      </c>
      <c r="U120" s="489"/>
    </row>
    <row r="121" spans="1:22" ht="30" customHeight="1" thickBot="1">
      <c r="A121" s="4"/>
      <c r="B121" s="252" t="s">
        <v>34</v>
      </c>
      <c r="C121" s="253"/>
      <c r="D121" s="490">
        <v>169900</v>
      </c>
      <c r="E121" s="491"/>
      <c r="F121" s="491">
        <v>0</v>
      </c>
      <c r="G121" s="491"/>
      <c r="H121" s="491">
        <v>0</v>
      </c>
      <c r="I121" s="492"/>
      <c r="J121" s="490">
        <f>+L115</f>
        <v>0</v>
      </c>
      <c r="K121" s="491"/>
      <c r="L121" s="491">
        <f>+M115</f>
        <v>0</v>
      </c>
      <c r="M121" s="491"/>
      <c r="N121" s="491">
        <v>0</v>
      </c>
      <c r="O121" s="492"/>
      <c r="P121" s="490">
        <f>+R115</f>
        <v>0</v>
      </c>
      <c r="Q121" s="491"/>
      <c r="R121" s="491">
        <f>+S115</f>
        <v>0</v>
      </c>
      <c r="S121" s="491"/>
      <c r="T121" s="491">
        <v>0</v>
      </c>
      <c r="U121" s="492"/>
    </row>
    <row r="122" spans="1:22" ht="15.75" thickBot="1">
      <c r="A122" s="23"/>
      <c r="B122" s="534" t="s">
        <v>21</v>
      </c>
      <c r="C122" s="535"/>
      <c r="D122" s="484">
        <f>SUM(D120:E121)</f>
        <v>1000000</v>
      </c>
      <c r="E122" s="485"/>
      <c r="F122" s="485">
        <f>SUM(F120:G121)</f>
        <v>0</v>
      </c>
      <c r="G122" s="485"/>
      <c r="H122" s="485">
        <f>SUM(H120:I121)</f>
        <v>0</v>
      </c>
      <c r="I122" s="486"/>
      <c r="J122" s="484">
        <f>SUM(J120:K121)</f>
        <v>58293.86</v>
      </c>
      <c r="K122" s="485"/>
      <c r="L122" s="485">
        <f>SUM(L120:M121)</f>
        <v>0</v>
      </c>
      <c r="M122" s="485"/>
      <c r="N122" s="485">
        <f>SUM(N120:O121)</f>
        <v>0</v>
      </c>
      <c r="O122" s="486"/>
      <c r="P122" s="484">
        <f>SUM(P120:Q121)</f>
        <v>58293.86</v>
      </c>
      <c r="Q122" s="485"/>
      <c r="R122" s="485">
        <f>SUM(R120:S121)</f>
        <v>0</v>
      </c>
      <c r="S122" s="485"/>
      <c r="T122" s="485">
        <f>SUM(T120:U121)</f>
        <v>0</v>
      </c>
      <c r="U122" s="486"/>
    </row>
    <row r="123" spans="1:22">
      <c r="A123" s="23"/>
      <c r="B123" s="16"/>
      <c r="C123" s="16"/>
      <c r="D123" s="16"/>
      <c r="E123" s="16"/>
      <c r="F123" s="38"/>
      <c r="G123" s="38"/>
      <c r="H123" s="39"/>
      <c r="I123" s="39"/>
      <c r="J123" s="38"/>
      <c r="K123" s="38"/>
      <c r="L123" s="38"/>
      <c r="M123" s="39"/>
      <c r="N123" s="38"/>
      <c r="O123" s="39"/>
      <c r="P123" s="39"/>
      <c r="Q123" s="38"/>
      <c r="R123" s="23"/>
      <c r="S123" s="23"/>
      <c r="T123" s="23"/>
      <c r="U123" s="203"/>
    </row>
    <row r="124" spans="1:22" ht="15.75" thickBot="1">
      <c r="A124" s="23"/>
      <c r="B124" s="16"/>
      <c r="C124" s="16"/>
      <c r="D124" s="16"/>
      <c r="E124" s="16"/>
      <c r="F124" s="38"/>
      <c r="G124" s="38"/>
      <c r="H124" s="38"/>
      <c r="I124" s="38"/>
      <c r="J124" s="38"/>
      <c r="K124" s="38"/>
      <c r="L124" s="38"/>
      <c r="M124" s="38"/>
      <c r="N124" s="38"/>
      <c r="O124" s="38"/>
      <c r="P124" s="38"/>
      <c r="Q124" s="38"/>
      <c r="R124" s="23"/>
      <c r="S124" s="23"/>
      <c r="T124" s="23"/>
      <c r="U124" s="203"/>
    </row>
    <row r="125" spans="1:22" ht="15.75" thickBot="1">
      <c r="B125" s="227" t="s">
        <v>35</v>
      </c>
      <c r="C125" s="228"/>
      <c r="D125" s="228"/>
      <c r="E125" s="229"/>
      <c r="F125" s="215"/>
      <c r="G125" s="215"/>
      <c r="H125" s="215"/>
      <c r="I125" s="215"/>
      <c r="J125" s="215"/>
      <c r="K125" s="215"/>
      <c r="L125" s="215"/>
      <c r="M125" s="215"/>
      <c r="N125" s="215"/>
      <c r="O125" s="215"/>
      <c r="P125" s="215"/>
      <c r="Q125" s="215"/>
      <c r="R125" s="215"/>
      <c r="S125" s="215"/>
      <c r="T125" s="215"/>
      <c r="U125" s="215"/>
    </row>
    <row r="126" spans="1:22">
      <c r="B126" s="453"/>
      <c r="C126" s="454"/>
      <c r="D126" s="454"/>
      <c r="E126" s="454"/>
      <c r="F126" s="454"/>
      <c r="G126" s="454"/>
      <c r="H126" s="454"/>
      <c r="I126" s="454"/>
      <c r="J126" s="454"/>
      <c r="K126" s="454"/>
      <c r="L126" s="454"/>
      <c r="M126" s="454"/>
      <c r="N126" s="454"/>
      <c r="O126" s="454"/>
      <c r="P126" s="454"/>
      <c r="Q126" s="454"/>
      <c r="R126" s="454"/>
      <c r="S126" s="454"/>
      <c r="T126" s="454"/>
      <c r="U126" s="455"/>
    </row>
    <row r="127" spans="1:22">
      <c r="B127" s="456"/>
      <c r="C127" s="457"/>
      <c r="D127" s="457"/>
      <c r="E127" s="457"/>
      <c r="F127" s="457"/>
      <c r="G127" s="457"/>
      <c r="H127" s="457"/>
      <c r="I127" s="457"/>
      <c r="J127" s="457"/>
      <c r="K127" s="457"/>
      <c r="L127" s="457"/>
      <c r="M127" s="457"/>
      <c r="N127" s="457"/>
      <c r="O127" s="457"/>
      <c r="P127" s="457"/>
      <c r="Q127" s="457"/>
      <c r="R127" s="457"/>
      <c r="S127" s="457"/>
      <c r="T127" s="457"/>
      <c r="U127" s="458"/>
    </row>
    <row r="128" spans="1:22">
      <c r="B128" s="456"/>
      <c r="C128" s="457"/>
      <c r="D128" s="457"/>
      <c r="E128" s="457"/>
      <c r="F128" s="457"/>
      <c r="G128" s="457"/>
      <c r="H128" s="457"/>
      <c r="I128" s="457"/>
      <c r="J128" s="457"/>
      <c r="K128" s="457"/>
      <c r="L128" s="457"/>
      <c r="M128" s="457"/>
      <c r="N128" s="457"/>
      <c r="O128" s="457"/>
      <c r="P128" s="457"/>
      <c r="Q128" s="457"/>
      <c r="R128" s="457"/>
      <c r="S128" s="457"/>
      <c r="T128" s="457"/>
      <c r="U128" s="458"/>
    </row>
    <row r="129" spans="2:21">
      <c r="B129" s="456"/>
      <c r="C129" s="457"/>
      <c r="D129" s="457"/>
      <c r="E129" s="457"/>
      <c r="F129" s="457"/>
      <c r="G129" s="457"/>
      <c r="H129" s="457"/>
      <c r="I129" s="457"/>
      <c r="J129" s="457"/>
      <c r="K129" s="457"/>
      <c r="L129" s="457"/>
      <c r="M129" s="457"/>
      <c r="N129" s="457"/>
      <c r="O129" s="457"/>
      <c r="P129" s="457"/>
      <c r="Q129" s="457"/>
      <c r="R129" s="457"/>
      <c r="S129" s="457"/>
      <c r="T129" s="457"/>
      <c r="U129" s="458"/>
    </row>
    <row r="130" spans="2:21">
      <c r="B130" s="456"/>
      <c r="C130" s="457"/>
      <c r="D130" s="457"/>
      <c r="E130" s="457"/>
      <c r="F130" s="457"/>
      <c r="G130" s="457"/>
      <c r="H130" s="457"/>
      <c r="I130" s="457"/>
      <c r="J130" s="457"/>
      <c r="K130" s="457"/>
      <c r="L130" s="457"/>
      <c r="M130" s="457"/>
      <c r="N130" s="457"/>
      <c r="O130" s="457"/>
      <c r="P130" s="457"/>
      <c r="Q130" s="457"/>
      <c r="R130" s="457"/>
      <c r="S130" s="457"/>
      <c r="T130" s="457"/>
      <c r="U130" s="458"/>
    </row>
    <row r="131" spans="2:21">
      <c r="B131" s="456"/>
      <c r="C131" s="457"/>
      <c r="D131" s="457"/>
      <c r="E131" s="457"/>
      <c r="F131" s="457"/>
      <c r="G131" s="457"/>
      <c r="H131" s="457"/>
      <c r="I131" s="457"/>
      <c r="J131" s="457"/>
      <c r="K131" s="457"/>
      <c r="L131" s="457"/>
      <c r="M131" s="457"/>
      <c r="N131" s="457"/>
      <c r="O131" s="457"/>
      <c r="P131" s="457"/>
      <c r="Q131" s="457"/>
      <c r="R131" s="457"/>
      <c r="S131" s="457"/>
      <c r="T131" s="457"/>
      <c r="U131" s="458"/>
    </row>
    <row r="132" spans="2:21" ht="15.75" thickBot="1">
      <c r="B132" s="459"/>
      <c r="C132" s="460"/>
      <c r="D132" s="460"/>
      <c r="E132" s="460"/>
      <c r="F132" s="460"/>
      <c r="G132" s="460"/>
      <c r="H132" s="460"/>
      <c r="I132" s="460"/>
      <c r="J132" s="460"/>
      <c r="K132" s="460"/>
      <c r="L132" s="460"/>
      <c r="M132" s="460"/>
      <c r="N132" s="460"/>
      <c r="O132" s="460"/>
      <c r="P132" s="460"/>
      <c r="Q132" s="460"/>
      <c r="R132" s="460"/>
      <c r="S132" s="460"/>
      <c r="T132" s="460"/>
      <c r="U132" s="461"/>
    </row>
    <row r="133" spans="2:21">
      <c r="B133" s="23"/>
    </row>
    <row r="134" spans="2:21">
      <c r="H134" s="40"/>
      <c r="I134" s="40"/>
      <c r="O134" s="40"/>
      <c r="Q134" s="40"/>
    </row>
    <row r="135" spans="2:21">
      <c r="B135" s="239" t="s">
        <v>38</v>
      </c>
      <c r="C135" s="239"/>
      <c r="D135" s="239"/>
      <c r="E135" s="239"/>
      <c r="F135" s="239"/>
      <c r="G135" s="239"/>
      <c r="I135" s="41"/>
      <c r="J135" s="213" t="s">
        <v>36</v>
      </c>
      <c r="K135" s="213"/>
      <c r="L135" s="213"/>
      <c r="M135" s="213"/>
      <c r="N135" s="213"/>
      <c r="O135" s="213"/>
      <c r="R135" s="213" t="s">
        <v>37</v>
      </c>
      <c r="S135" s="213"/>
      <c r="T135" s="213"/>
      <c r="U135" s="213"/>
    </row>
    <row r="136" spans="2:21">
      <c r="B136" s="239"/>
      <c r="C136" s="239"/>
      <c r="D136" s="239"/>
      <c r="E136" s="239"/>
      <c r="F136" s="239"/>
      <c r="G136" s="239"/>
      <c r="H136" s="42"/>
      <c r="I136" s="42"/>
      <c r="J136" s="240"/>
      <c r="K136" s="240"/>
      <c r="L136" s="240"/>
      <c r="M136" s="240"/>
      <c r="N136" s="240"/>
      <c r="O136" s="240"/>
      <c r="P136" s="42"/>
      <c r="Q136" s="42"/>
      <c r="R136" s="209" t="s">
        <v>0</v>
      </c>
      <c r="S136" s="209"/>
      <c r="T136" s="209"/>
      <c r="U136" s="209"/>
    </row>
    <row r="137" spans="2:21">
      <c r="B137" s="239"/>
      <c r="C137" s="239"/>
      <c r="D137" s="239"/>
      <c r="E137" s="239"/>
      <c r="F137" s="239"/>
      <c r="G137" s="239"/>
      <c r="H137" s="152"/>
      <c r="I137" s="152"/>
      <c r="J137" s="240"/>
      <c r="K137" s="240"/>
      <c r="L137" s="240"/>
      <c r="M137" s="240"/>
      <c r="N137" s="240"/>
      <c r="O137" s="240"/>
      <c r="P137" s="152"/>
      <c r="Q137" s="152"/>
      <c r="R137" s="209"/>
      <c r="S137" s="209"/>
      <c r="T137" s="209"/>
      <c r="U137" s="209"/>
    </row>
    <row r="138" spans="2:21">
      <c r="B138" s="239"/>
      <c r="C138" s="239"/>
      <c r="D138" s="239"/>
      <c r="E138" s="239"/>
      <c r="F138" s="239"/>
      <c r="G138" s="239"/>
      <c r="H138" s="152"/>
      <c r="I138" s="152"/>
      <c r="J138" s="240"/>
      <c r="K138" s="240"/>
      <c r="L138" s="240"/>
      <c r="M138" s="240"/>
      <c r="N138" s="240"/>
      <c r="O138" s="240"/>
      <c r="P138" s="152"/>
      <c r="Q138" s="152"/>
      <c r="R138" s="209"/>
      <c r="S138" s="209"/>
      <c r="T138" s="209"/>
      <c r="U138" s="209"/>
    </row>
    <row r="139" spans="2:21">
      <c r="B139" s="239"/>
      <c r="C139" s="239"/>
      <c r="D139" s="239"/>
      <c r="E139" s="239"/>
      <c r="F139" s="239"/>
      <c r="G139" s="239"/>
      <c r="H139" s="152"/>
      <c r="I139" s="152"/>
      <c r="J139" s="240"/>
      <c r="K139" s="240"/>
      <c r="L139" s="240"/>
      <c r="M139" s="240"/>
      <c r="N139" s="240"/>
      <c r="O139" s="240"/>
      <c r="P139" s="152"/>
      <c r="Q139" s="152"/>
      <c r="R139" s="209"/>
      <c r="S139" s="209"/>
      <c r="T139" s="209"/>
      <c r="U139" s="209"/>
    </row>
    <row r="140" spans="2:21" ht="15.75" thickBot="1">
      <c r="B140" s="242"/>
      <c r="C140" s="242"/>
      <c r="D140" s="242"/>
      <c r="E140" s="242"/>
      <c r="F140" s="242"/>
      <c r="G140" s="242"/>
      <c r="J140" s="241"/>
      <c r="K140" s="241"/>
      <c r="L140" s="241"/>
      <c r="M140" s="241"/>
      <c r="N140" s="241"/>
      <c r="O140" s="241"/>
      <c r="R140" s="215"/>
      <c r="S140" s="215"/>
      <c r="T140" s="215"/>
      <c r="U140" s="215"/>
    </row>
    <row r="141" spans="2:21">
      <c r="B141" s="209" t="s">
        <v>105</v>
      </c>
      <c r="C141" s="209"/>
      <c r="D141" s="209"/>
      <c r="E141" s="209"/>
      <c r="F141" s="209"/>
      <c r="G141" s="209"/>
      <c r="J141" s="210" t="s">
        <v>106</v>
      </c>
      <c r="K141" s="210"/>
      <c r="L141" s="210"/>
      <c r="M141" s="210"/>
      <c r="N141" s="210"/>
      <c r="O141" s="210"/>
      <c r="R141" s="211" t="s">
        <v>142</v>
      </c>
      <c r="S141" s="211"/>
      <c r="T141" s="211"/>
      <c r="U141" s="211"/>
    </row>
    <row r="142" spans="2:21">
      <c r="B142" s="210" t="s">
        <v>107</v>
      </c>
      <c r="C142" s="210"/>
      <c r="D142" s="210"/>
      <c r="E142" s="210"/>
      <c r="F142" s="210"/>
      <c r="G142" s="210"/>
      <c r="J142" s="212" t="s">
        <v>108</v>
      </c>
      <c r="K142" s="212"/>
      <c r="L142" s="212"/>
      <c r="M142" s="212"/>
      <c r="N142" s="212"/>
      <c r="O142" s="212"/>
      <c r="P142" s="109"/>
      <c r="Q142" s="109"/>
      <c r="R142" s="212" t="s">
        <v>109</v>
      </c>
      <c r="S142" s="212"/>
      <c r="T142" s="212"/>
      <c r="U142" s="212"/>
    </row>
    <row r="144" spans="2:21">
      <c r="J144" s="213" t="s">
        <v>50</v>
      </c>
      <c r="K144" s="213"/>
      <c r="L144" s="213"/>
      <c r="M144" s="213"/>
      <c r="N144" s="213"/>
      <c r="O144" s="213"/>
    </row>
    <row r="145" spans="2:21">
      <c r="B145" s="214" t="s">
        <v>153</v>
      </c>
      <c r="C145" s="214"/>
      <c r="D145" s="214"/>
      <c r="E145" s="214"/>
      <c r="F145" s="214"/>
      <c r="G145" s="214"/>
      <c r="J145" s="214" t="s">
        <v>48</v>
      </c>
      <c r="K145" s="214"/>
      <c r="L145" s="214"/>
      <c r="M145" s="214"/>
      <c r="N145" s="214"/>
      <c r="O145" s="214"/>
      <c r="R145" s="214" t="s">
        <v>51</v>
      </c>
      <c r="S145" s="214"/>
      <c r="T145" s="214"/>
      <c r="U145" s="214"/>
    </row>
    <row r="146" spans="2:21">
      <c r="B146" s="210"/>
      <c r="C146" s="210"/>
      <c r="D146" s="210"/>
      <c r="E146" s="210"/>
      <c r="F146" s="210"/>
      <c r="G146" s="210"/>
      <c r="J146" s="214"/>
      <c r="K146" s="214"/>
      <c r="L146" s="214"/>
      <c r="M146" s="214"/>
      <c r="N146" s="214"/>
      <c r="O146" s="214"/>
      <c r="R146" s="210"/>
      <c r="S146" s="210"/>
      <c r="T146" s="210"/>
      <c r="U146" s="210"/>
    </row>
    <row r="147" spans="2:21">
      <c r="B147" s="210"/>
      <c r="C147" s="210"/>
      <c r="D147" s="210"/>
      <c r="E147" s="210"/>
      <c r="F147" s="210"/>
      <c r="G147" s="210"/>
      <c r="J147" s="214"/>
      <c r="K147" s="214"/>
      <c r="L147" s="214"/>
      <c r="M147" s="214"/>
      <c r="N147" s="214"/>
      <c r="O147" s="214"/>
      <c r="R147" s="210"/>
      <c r="S147" s="210"/>
      <c r="T147" s="210"/>
      <c r="U147" s="210"/>
    </row>
    <row r="148" spans="2:21">
      <c r="B148" s="210"/>
      <c r="C148" s="210"/>
      <c r="D148" s="210"/>
      <c r="E148" s="210"/>
      <c r="F148" s="210"/>
      <c r="G148" s="210"/>
      <c r="J148" s="214"/>
      <c r="K148" s="214"/>
      <c r="L148" s="214"/>
      <c r="M148" s="214"/>
      <c r="N148" s="214"/>
      <c r="O148" s="214"/>
      <c r="R148" s="210"/>
      <c r="S148" s="210"/>
      <c r="T148" s="210"/>
      <c r="U148" s="210"/>
    </row>
    <row r="149" spans="2:21" ht="15.75" thickBot="1">
      <c r="B149" s="215"/>
      <c r="C149" s="215"/>
      <c r="D149" s="215"/>
      <c r="E149" s="215"/>
      <c r="F149" s="215"/>
      <c r="G149" s="215"/>
      <c r="H149" s="51"/>
      <c r="I149" s="51"/>
      <c r="J149" s="216"/>
      <c r="K149" s="216"/>
      <c r="L149" s="216"/>
      <c r="M149" s="216"/>
      <c r="N149" s="216"/>
      <c r="O149" s="216"/>
      <c r="P149" s="51"/>
      <c r="Q149" s="51"/>
      <c r="R149" s="215"/>
      <c r="S149" s="215"/>
      <c r="T149" s="215"/>
      <c r="U149" s="215"/>
    </row>
    <row r="150" spans="2:21">
      <c r="B150" s="217" t="s">
        <v>110</v>
      </c>
      <c r="C150" s="217"/>
      <c r="D150" s="217"/>
      <c r="E150" s="217"/>
      <c r="F150" s="217"/>
      <c r="G150" s="217"/>
      <c r="H150" s="110"/>
      <c r="I150" s="110"/>
      <c r="J150" s="217" t="s">
        <v>111</v>
      </c>
      <c r="K150" s="217"/>
      <c r="L150" s="217"/>
      <c r="M150" s="217"/>
      <c r="N150" s="217"/>
      <c r="O150" s="217"/>
      <c r="P150" s="51"/>
      <c r="Q150" s="51"/>
      <c r="R150" s="217" t="s">
        <v>112</v>
      </c>
      <c r="S150" s="217"/>
      <c r="T150" s="217"/>
      <c r="U150" s="217"/>
    </row>
    <row r="151" spans="2:21" ht="32.25" customHeight="1">
      <c r="B151" s="219" t="s">
        <v>152</v>
      </c>
      <c r="C151" s="219"/>
      <c r="D151" s="219"/>
      <c r="E151" s="219"/>
      <c r="F151" s="219"/>
      <c r="G151" s="219"/>
      <c r="J151" s="218" t="s">
        <v>113</v>
      </c>
      <c r="K151" s="218"/>
      <c r="L151" s="218"/>
      <c r="M151" s="218"/>
      <c r="N151" s="218"/>
      <c r="O151" s="218"/>
      <c r="R151" s="218" t="s">
        <v>114</v>
      </c>
      <c r="S151" s="218"/>
      <c r="T151" s="218"/>
      <c r="U151" s="218"/>
    </row>
    <row r="152" spans="2:21">
      <c r="B152" s="189"/>
      <c r="C152" s="189"/>
      <c r="D152" s="189"/>
      <c r="E152" s="189"/>
      <c r="F152" s="189"/>
      <c r="G152" s="189"/>
    </row>
    <row r="153" spans="2:21" ht="23.25">
      <c r="B153" s="462" t="s">
        <v>94</v>
      </c>
      <c r="C153" s="462"/>
      <c r="D153" s="462"/>
      <c r="E153" s="462"/>
      <c r="F153" s="462"/>
      <c r="G153" s="462"/>
      <c r="H153" s="462"/>
      <c r="I153" s="462"/>
      <c r="J153" s="462"/>
      <c r="K153" s="462"/>
      <c r="L153" s="462"/>
      <c r="M153" s="462"/>
      <c r="N153" s="462"/>
      <c r="O153" s="462"/>
      <c r="P153" s="462"/>
      <c r="Q153" s="462"/>
      <c r="R153" s="462"/>
      <c r="S153" s="462"/>
      <c r="T153" s="462"/>
      <c r="U153" s="462"/>
    </row>
    <row r="154" spans="2:21" ht="15" customHeight="1"/>
    <row r="155" spans="2:21" ht="15" customHeight="1"/>
    <row r="156" spans="2:21" ht="15" customHeight="1">
      <c r="F156" s="1"/>
      <c r="G156" s="1"/>
      <c r="H156" s="1"/>
      <c r="I156" s="1"/>
      <c r="J156" s="1"/>
      <c r="K156" s="1"/>
      <c r="L156" s="1"/>
      <c r="M156" s="1"/>
      <c r="N156" s="1"/>
      <c r="O156" s="1"/>
    </row>
    <row r="157" spans="2:21" ht="15" customHeight="1">
      <c r="F157" s="1"/>
      <c r="G157" s="1"/>
      <c r="H157" s="1"/>
      <c r="I157" s="1"/>
      <c r="J157" s="1"/>
      <c r="K157" s="1"/>
      <c r="L157" s="1"/>
      <c r="M157" s="1"/>
      <c r="N157" s="1"/>
      <c r="O157" s="1"/>
    </row>
    <row r="158" spans="2:21" ht="15" customHeight="1">
      <c r="B158" s="422" t="s">
        <v>123</v>
      </c>
      <c r="C158" s="422"/>
      <c r="D158" s="422"/>
      <c r="E158" s="422"/>
      <c r="F158" s="422"/>
      <c r="G158" s="422"/>
      <c r="H158" s="422"/>
      <c r="I158" s="422"/>
      <c r="J158" s="422"/>
      <c r="K158" s="422"/>
      <c r="L158" s="422"/>
      <c r="M158" s="422"/>
      <c r="N158" s="422"/>
      <c r="O158" s="422"/>
      <c r="P158" s="422"/>
      <c r="Q158" s="422"/>
      <c r="R158" s="422"/>
      <c r="S158" s="422"/>
      <c r="T158" s="422"/>
      <c r="U158" s="422"/>
    </row>
    <row r="159" spans="2:21" ht="15" customHeight="1">
      <c r="F159" t="s">
        <v>0</v>
      </c>
    </row>
    <row r="160" spans="2:21" ht="15" customHeight="1">
      <c r="B160" s="2"/>
      <c r="C160" s="2"/>
      <c r="D160" s="2"/>
      <c r="E160" s="2"/>
      <c r="F160" s="2"/>
      <c r="G160" s="2"/>
      <c r="H160" s="2"/>
      <c r="I160" s="2"/>
      <c r="J160" s="2"/>
      <c r="K160" s="2"/>
      <c r="L160" s="2"/>
      <c r="M160" s="2"/>
      <c r="N160" s="2"/>
      <c r="O160" s="2"/>
      <c r="P160" s="2"/>
      <c r="Q160" s="2"/>
      <c r="R160" s="2"/>
      <c r="S160" s="2"/>
      <c r="T160" s="2"/>
      <c r="U160" s="193"/>
    </row>
    <row r="161" spans="1:21" ht="15" customHeight="1" thickBot="1">
      <c r="B161" s="3"/>
      <c r="C161" s="3"/>
      <c r="D161" s="3"/>
      <c r="E161" s="3"/>
      <c r="F161" s="3"/>
      <c r="G161" s="3"/>
      <c r="H161" s="3"/>
      <c r="I161" s="3"/>
      <c r="J161" s="3"/>
      <c r="K161" s="3"/>
      <c r="L161" s="3"/>
      <c r="M161" s="3"/>
      <c r="N161" s="3"/>
      <c r="O161" s="3"/>
      <c r="P161" s="3"/>
      <c r="Q161" s="3"/>
      <c r="R161" s="3"/>
      <c r="S161" s="3"/>
      <c r="T161" s="3"/>
      <c r="U161" s="194"/>
    </row>
    <row r="162" spans="1:21" ht="15" customHeight="1">
      <c r="B162" s="383" t="s">
        <v>1</v>
      </c>
      <c r="C162" s="384"/>
      <c r="D162" s="384"/>
      <c r="E162" s="384"/>
      <c r="F162" s="385"/>
      <c r="G162" s="423" t="s">
        <v>154</v>
      </c>
      <c r="H162" s="424"/>
      <c r="I162" s="424"/>
      <c r="J162" s="424"/>
      <c r="K162" s="424"/>
      <c r="L162" s="424"/>
      <c r="M162" s="424"/>
      <c r="N162" s="424"/>
      <c r="O162" s="424"/>
      <c r="P162" s="424"/>
      <c r="Q162" s="424"/>
      <c r="R162" s="424"/>
      <c r="S162" s="424"/>
      <c r="T162" s="424"/>
      <c r="U162" s="425"/>
    </row>
    <row r="163" spans="1:21" ht="15" customHeight="1">
      <c r="A163" s="4"/>
      <c r="B163" s="426" t="s">
        <v>2</v>
      </c>
      <c r="C163" s="427"/>
      <c r="D163" s="427"/>
      <c r="E163" s="427"/>
      <c r="F163" s="428"/>
      <c r="G163" s="429" t="s">
        <v>151</v>
      </c>
      <c r="H163" s="430"/>
      <c r="I163" s="430"/>
      <c r="J163" s="430"/>
      <c r="K163" s="430"/>
      <c r="L163" s="430"/>
      <c r="M163" s="430"/>
      <c r="N163" s="430"/>
      <c r="O163" s="430"/>
      <c r="P163" s="430"/>
      <c r="Q163" s="430"/>
      <c r="R163" s="430"/>
      <c r="S163" s="430"/>
      <c r="T163" s="430"/>
      <c r="U163" s="431"/>
    </row>
    <row r="164" spans="1:21">
      <c r="A164" s="4"/>
      <c r="B164" s="383" t="s">
        <v>3</v>
      </c>
      <c r="C164" s="384"/>
      <c r="D164" s="384"/>
      <c r="E164" s="384"/>
      <c r="F164" s="385"/>
      <c r="G164" s="432" t="s">
        <v>54</v>
      </c>
      <c r="H164" s="433"/>
      <c r="I164" s="433"/>
      <c r="J164" s="433"/>
      <c r="K164" s="433"/>
      <c r="L164" s="433"/>
      <c r="M164" s="433"/>
      <c r="N164" s="433"/>
      <c r="O164" s="433"/>
      <c r="P164" s="433"/>
      <c r="Q164" s="433"/>
      <c r="R164" s="433"/>
      <c r="S164" s="433"/>
      <c r="T164" s="433"/>
      <c r="U164" s="434"/>
    </row>
    <row r="165" spans="1:21" ht="15" customHeight="1">
      <c r="A165" s="4"/>
      <c r="B165" s="383" t="s">
        <v>4</v>
      </c>
      <c r="C165" s="384"/>
      <c r="D165" s="384"/>
      <c r="E165" s="384"/>
      <c r="F165" s="385"/>
      <c r="G165" s="432" t="s">
        <v>55</v>
      </c>
      <c r="H165" s="433"/>
      <c r="I165" s="433"/>
      <c r="J165" s="433"/>
      <c r="K165" s="433"/>
      <c r="L165" s="433"/>
      <c r="M165" s="433"/>
      <c r="N165" s="433"/>
      <c r="O165" s="433"/>
      <c r="P165" s="433"/>
      <c r="Q165" s="433"/>
      <c r="R165" s="433"/>
      <c r="S165" s="433"/>
      <c r="T165" s="433"/>
      <c r="U165" s="434"/>
    </row>
    <row r="166" spans="1:21" ht="15" customHeight="1">
      <c r="A166" s="4"/>
      <c r="B166" s="383" t="s">
        <v>5</v>
      </c>
      <c r="C166" s="384"/>
      <c r="D166" s="384"/>
      <c r="E166" s="384"/>
      <c r="F166" s="385"/>
      <c r="G166" s="435" t="s">
        <v>6</v>
      </c>
      <c r="H166" s="436"/>
      <c r="I166" s="437">
        <v>1000000</v>
      </c>
      <c r="J166" s="438"/>
      <c r="K166" s="438"/>
      <c r="L166" s="439"/>
      <c r="M166" s="5" t="s">
        <v>7</v>
      </c>
      <c r="N166" s="437">
        <v>0</v>
      </c>
      <c r="O166" s="438"/>
      <c r="P166" s="438"/>
      <c r="Q166" s="439"/>
      <c r="R166" s="440" t="s">
        <v>8</v>
      </c>
      <c r="S166" s="441"/>
      <c r="T166" s="437">
        <v>0</v>
      </c>
      <c r="U166" s="442"/>
    </row>
    <row r="167" spans="1:21">
      <c r="A167" s="4"/>
      <c r="B167" s="383" t="s">
        <v>9</v>
      </c>
      <c r="C167" s="384"/>
      <c r="D167" s="384"/>
      <c r="E167" s="384"/>
      <c r="F167" s="385"/>
      <c r="G167" s="443" t="s">
        <v>6</v>
      </c>
      <c r="H167" s="444"/>
      <c r="I167" s="437">
        <v>0</v>
      </c>
      <c r="J167" s="438"/>
      <c r="K167" s="438"/>
      <c r="L167" s="439"/>
      <c r="M167" s="5" t="s">
        <v>7</v>
      </c>
      <c r="N167" s="445">
        <v>0</v>
      </c>
      <c r="O167" s="446"/>
      <c r="P167" s="446"/>
      <c r="Q167" s="447"/>
      <c r="R167" s="448"/>
      <c r="S167" s="449"/>
      <c r="T167" s="449"/>
      <c r="U167" s="450"/>
    </row>
    <row r="168" spans="1:21" ht="15.75" thickBot="1">
      <c r="A168" s="4"/>
      <c r="B168" s="383" t="s">
        <v>10</v>
      </c>
      <c r="C168" s="384"/>
      <c r="D168" s="384"/>
      <c r="E168" s="384"/>
      <c r="F168" s="385"/>
      <c r="G168" s="386" t="s">
        <v>95</v>
      </c>
      <c r="H168" s="387"/>
      <c r="I168" s="387"/>
      <c r="J168" s="387"/>
      <c r="K168" s="387"/>
      <c r="L168" s="387"/>
      <c r="M168" s="387"/>
      <c r="N168" s="387"/>
      <c r="O168" s="387"/>
      <c r="P168" s="387"/>
      <c r="Q168" s="387"/>
      <c r="R168" s="387"/>
      <c r="S168" s="387"/>
      <c r="T168" s="387"/>
      <c r="U168" s="388"/>
    </row>
    <row r="169" spans="1:21" ht="15.75" customHeight="1" thickBot="1">
      <c r="A169" s="4"/>
      <c r="B169" s="389" t="s">
        <v>11</v>
      </c>
      <c r="C169" s="390"/>
      <c r="D169" s="390"/>
      <c r="E169" s="390"/>
      <c r="F169" s="391"/>
      <c r="G169" s="392" t="s">
        <v>144</v>
      </c>
      <c r="H169" s="393"/>
      <c r="I169" s="393"/>
      <c r="J169" s="393"/>
      <c r="K169" s="393"/>
      <c r="L169" s="393"/>
      <c r="M169" s="393"/>
      <c r="N169" s="393"/>
      <c r="O169" s="393"/>
      <c r="P169" s="393"/>
      <c r="Q169" s="393"/>
      <c r="R169" s="393"/>
      <c r="S169" s="393"/>
      <c r="T169" s="393"/>
      <c r="U169" s="394"/>
    </row>
    <row r="170" spans="1:21" ht="15.75" thickBot="1">
      <c r="B170" s="395"/>
      <c r="C170" s="395"/>
      <c r="D170" s="395"/>
      <c r="E170" s="395"/>
      <c r="F170" s="395"/>
      <c r="G170" s="395"/>
      <c r="H170" s="395"/>
      <c r="I170" s="395"/>
      <c r="J170" s="395"/>
      <c r="K170" s="395"/>
      <c r="L170" s="395"/>
      <c r="M170" s="395"/>
      <c r="N170" s="395"/>
      <c r="O170" s="395"/>
      <c r="P170" s="395"/>
      <c r="Q170" s="395"/>
      <c r="R170" s="395"/>
      <c r="S170" s="395"/>
      <c r="T170" s="395"/>
      <c r="U170" s="395"/>
    </row>
    <row r="171" spans="1:21" ht="16.5" thickBot="1">
      <c r="A171" s="4"/>
      <c r="B171" s="324" t="s">
        <v>12</v>
      </c>
      <c r="C171" s="325"/>
      <c r="D171" s="326"/>
      <c r="E171" s="325" t="s">
        <v>13</v>
      </c>
      <c r="F171" s="326"/>
      <c r="G171" s="330" t="s">
        <v>14</v>
      </c>
      <c r="H171" s="331"/>
      <c r="I171" s="331"/>
      <c r="J171" s="331"/>
      <c r="K171" s="331"/>
      <c r="L171" s="331"/>
      <c r="M171" s="331"/>
      <c r="N171" s="331"/>
      <c r="O171" s="331"/>
      <c r="P171" s="331"/>
      <c r="Q171" s="331"/>
      <c r="R171" s="331"/>
      <c r="S171" s="331"/>
      <c r="T171" s="331"/>
      <c r="U171" s="332"/>
    </row>
    <row r="172" spans="1:21" ht="15.75" thickBot="1">
      <c r="A172" s="4"/>
      <c r="B172" s="327"/>
      <c r="C172" s="328"/>
      <c r="D172" s="329"/>
      <c r="E172" s="328"/>
      <c r="F172" s="329"/>
      <c r="G172" s="333" t="s">
        <v>15</v>
      </c>
      <c r="H172" s="334"/>
      <c r="I172" s="280" t="s">
        <v>16</v>
      </c>
      <c r="J172" s="281"/>
      <c r="K172" s="281"/>
      <c r="L172" s="281"/>
      <c r="M172" s="281"/>
      <c r="N172" s="282"/>
      <c r="O172" s="401" t="s">
        <v>17</v>
      </c>
      <c r="P172" s="402"/>
      <c r="Q172" s="402"/>
      <c r="R172" s="402"/>
      <c r="S172" s="402"/>
      <c r="T172" s="402"/>
      <c r="U172" s="403"/>
    </row>
    <row r="173" spans="1:21">
      <c r="A173" s="4"/>
      <c r="B173" s="327"/>
      <c r="C173" s="328"/>
      <c r="D173" s="329"/>
      <c r="E173" s="328"/>
      <c r="F173" s="329"/>
      <c r="G173" s="335"/>
      <c r="H173" s="336"/>
      <c r="I173" s="333" t="s">
        <v>18</v>
      </c>
      <c r="J173" s="404"/>
      <c r="K173" s="404"/>
      <c r="L173" s="333" t="s">
        <v>19</v>
      </c>
      <c r="M173" s="404"/>
      <c r="N173" s="334"/>
      <c r="O173" s="406" t="s">
        <v>18</v>
      </c>
      <c r="P173" s="407"/>
      <c r="Q173" s="407"/>
      <c r="R173" s="333" t="s">
        <v>19</v>
      </c>
      <c r="S173" s="404"/>
      <c r="T173" s="404"/>
      <c r="U173" s="515" t="s">
        <v>20</v>
      </c>
    </row>
    <row r="174" spans="1:21" ht="15.75" thickBot="1">
      <c r="A174" s="4"/>
      <c r="B174" s="396"/>
      <c r="C174" s="397"/>
      <c r="D174" s="398"/>
      <c r="E174" s="397"/>
      <c r="F174" s="398"/>
      <c r="G174" s="399"/>
      <c r="H174" s="400"/>
      <c r="I174" s="399"/>
      <c r="J174" s="405"/>
      <c r="K174" s="405"/>
      <c r="L174" s="399"/>
      <c r="M174" s="405"/>
      <c r="N174" s="400"/>
      <c r="O174" s="399"/>
      <c r="P174" s="405"/>
      <c r="Q174" s="405"/>
      <c r="R174" s="399"/>
      <c r="S174" s="405"/>
      <c r="T174" s="405"/>
      <c r="U174" s="516"/>
    </row>
    <row r="175" spans="1:21">
      <c r="A175" s="4"/>
      <c r="B175" s="408" t="s">
        <v>62</v>
      </c>
      <c r="C175" s="409"/>
      <c r="D175" s="410"/>
      <c r="E175" s="411"/>
      <c r="F175" s="412"/>
      <c r="G175" s="413"/>
      <c r="H175" s="414"/>
      <c r="I175" s="415"/>
      <c r="J175" s="416"/>
      <c r="K175" s="414"/>
      <c r="L175" s="417"/>
      <c r="M175" s="416"/>
      <c r="N175" s="418"/>
      <c r="O175" s="419"/>
      <c r="P175" s="420"/>
      <c r="Q175" s="420"/>
      <c r="R175" s="420"/>
      <c r="S175" s="420"/>
      <c r="T175" s="420"/>
      <c r="U175" s="195"/>
    </row>
    <row r="176" spans="1:21">
      <c r="A176" s="4"/>
      <c r="B176" s="346" t="s">
        <v>57</v>
      </c>
      <c r="C176" s="359"/>
      <c r="D176" s="360"/>
      <c r="E176" s="361"/>
      <c r="F176" s="362"/>
      <c r="G176" s="363"/>
      <c r="H176" s="364"/>
      <c r="I176" s="381"/>
      <c r="J176" s="382"/>
      <c r="K176" s="382"/>
      <c r="L176" s="382"/>
      <c r="M176" s="382"/>
      <c r="N176" s="362"/>
      <c r="O176" s="381"/>
      <c r="P176" s="382"/>
      <c r="Q176" s="382"/>
      <c r="R176" s="382"/>
      <c r="S176" s="382"/>
      <c r="T176" s="382"/>
      <c r="U176" s="196"/>
    </row>
    <row r="177" spans="1:21">
      <c r="A177" s="4"/>
      <c r="B177" s="307" t="s">
        <v>58</v>
      </c>
      <c r="C177" s="308"/>
      <c r="D177" s="309"/>
      <c r="E177" s="310" t="s">
        <v>61</v>
      </c>
      <c r="F177" s="311"/>
      <c r="G177" s="351">
        <v>3</v>
      </c>
      <c r="H177" s="353"/>
      <c r="I177" s="314">
        <v>0</v>
      </c>
      <c r="J177" s="315"/>
      <c r="K177" s="316"/>
      <c r="L177" s="314">
        <v>0</v>
      </c>
      <c r="M177" s="315"/>
      <c r="N177" s="352"/>
      <c r="O177" s="317">
        <f>+I177+O23</f>
        <v>3</v>
      </c>
      <c r="P177" s="315"/>
      <c r="Q177" s="316"/>
      <c r="R177" s="317">
        <f>+L177+R23</f>
        <v>3</v>
      </c>
      <c r="S177" s="315"/>
      <c r="T177" s="316"/>
      <c r="U177" s="60">
        <f>R177/G177</f>
        <v>1</v>
      </c>
    </row>
    <row r="178" spans="1:21">
      <c r="A178" s="4"/>
      <c r="B178" s="307" t="s">
        <v>59</v>
      </c>
      <c r="C178" s="308"/>
      <c r="D178" s="309"/>
      <c r="E178" s="310" t="s">
        <v>61</v>
      </c>
      <c r="F178" s="311"/>
      <c r="G178" s="351">
        <v>30</v>
      </c>
      <c r="H178" s="353"/>
      <c r="I178" s="314">
        <v>0</v>
      </c>
      <c r="J178" s="315"/>
      <c r="K178" s="316"/>
      <c r="L178" s="314">
        <v>0</v>
      </c>
      <c r="M178" s="315"/>
      <c r="N178" s="352"/>
      <c r="O178" s="317">
        <f>+I178+O24</f>
        <v>30</v>
      </c>
      <c r="P178" s="315"/>
      <c r="Q178" s="316"/>
      <c r="R178" s="317">
        <f>+L178+R24</f>
        <v>30</v>
      </c>
      <c r="S178" s="315"/>
      <c r="T178" s="316"/>
      <c r="U178" s="60">
        <f t="shared" ref="U178:U239" si="18">R178/G178</f>
        <v>1</v>
      </c>
    </row>
    <row r="179" spans="1:21">
      <c r="A179" s="4"/>
      <c r="B179" s="307" t="s">
        <v>60</v>
      </c>
      <c r="C179" s="308"/>
      <c r="D179" s="309"/>
      <c r="E179" s="310" t="s">
        <v>61</v>
      </c>
      <c r="F179" s="311"/>
      <c r="G179" s="351">
        <v>1028</v>
      </c>
      <c r="H179" s="316"/>
      <c r="I179" s="314">
        <v>120</v>
      </c>
      <c r="J179" s="315"/>
      <c r="K179" s="316"/>
      <c r="L179" s="314">
        <v>120</v>
      </c>
      <c r="M179" s="315"/>
      <c r="N179" s="352"/>
      <c r="O179" s="317">
        <f>+I179+O25</f>
        <v>260</v>
      </c>
      <c r="P179" s="315"/>
      <c r="Q179" s="316"/>
      <c r="R179" s="317">
        <f>+L179+R25</f>
        <v>260</v>
      </c>
      <c r="S179" s="315"/>
      <c r="T179" s="316"/>
      <c r="U179" s="60">
        <f t="shared" si="18"/>
        <v>0.25291828793774318</v>
      </c>
    </row>
    <row r="180" spans="1:21">
      <c r="A180" s="4"/>
      <c r="B180" s="346" t="s">
        <v>63</v>
      </c>
      <c r="C180" s="359"/>
      <c r="D180" s="360"/>
      <c r="E180" s="361"/>
      <c r="F180" s="362"/>
      <c r="G180" s="363"/>
      <c r="H180" s="364"/>
      <c r="I180" s="381"/>
      <c r="J180" s="382"/>
      <c r="K180" s="382"/>
      <c r="L180" s="382"/>
      <c r="M180" s="382"/>
      <c r="N180" s="362"/>
      <c r="O180" s="381"/>
      <c r="P180" s="382"/>
      <c r="Q180" s="382"/>
      <c r="R180" s="382"/>
      <c r="S180" s="382"/>
      <c r="T180" s="382"/>
      <c r="U180" s="60"/>
    </row>
    <row r="181" spans="1:21">
      <c r="A181" s="4"/>
      <c r="B181" s="307" t="s">
        <v>58</v>
      </c>
      <c r="C181" s="308"/>
      <c r="D181" s="309"/>
      <c r="E181" s="310" t="s">
        <v>61</v>
      </c>
      <c r="F181" s="311"/>
      <c r="G181" s="351">
        <v>3</v>
      </c>
      <c r="H181" s="353"/>
      <c r="I181" s="314">
        <v>0</v>
      </c>
      <c r="J181" s="315"/>
      <c r="K181" s="316"/>
      <c r="L181" s="314">
        <v>0</v>
      </c>
      <c r="M181" s="315"/>
      <c r="N181" s="352"/>
      <c r="O181" s="317">
        <f>+I181+O27</f>
        <v>3</v>
      </c>
      <c r="P181" s="315"/>
      <c r="Q181" s="316"/>
      <c r="R181" s="317">
        <f>+L181+R27</f>
        <v>3</v>
      </c>
      <c r="S181" s="315"/>
      <c r="T181" s="316"/>
      <c r="U181" s="60">
        <f t="shared" si="18"/>
        <v>1</v>
      </c>
    </row>
    <row r="182" spans="1:21">
      <c r="A182" s="4"/>
      <c r="B182" s="307" t="s">
        <v>59</v>
      </c>
      <c r="C182" s="308"/>
      <c r="D182" s="309"/>
      <c r="E182" s="310" t="s">
        <v>61</v>
      </c>
      <c r="F182" s="311"/>
      <c r="G182" s="351">
        <v>30</v>
      </c>
      <c r="H182" s="353"/>
      <c r="I182" s="314">
        <v>0</v>
      </c>
      <c r="J182" s="315"/>
      <c r="K182" s="316"/>
      <c r="L182" s="314">
        <v>0</v>
      </c>
      <c r="M182" s="315"/>
      <c r="N182" s="352"/>
      <c r="O182" s="317">
        <f>+I182+O28</f>
        <v>30</v>
      </c>
      <c r="P182" s="315"/>
      <c r="Q182" s="316"/>
      <c r="R182" s="317">
        <f>+L182+R28</f>
        <v>30</v>
      </c>
      <c r="S182" s="315"/>
      <c r="T182" s="316"/>
      <c r="U182" s="60">
        <f t="shared" si="18"/>
        <v>1</v>
      </c>
    </row>
    <row r="183" spans="1:21">
      <c r="A183" s="4"/>
      <c r="B183" s="307" t="s">
        <v>60</v>
      </c>
      <c r="C183" s="308"/>
      <c r="D183" s="309"/>
      <c r="E183" s="310" t="s">
        <v>61</v>
      </c>
      <c r="F183" s="311"/>
      <c r="G183" s="351">
        <v>1028</v>
      </c>
      <c r="H183" s="316"/>
      <c r="I183" s="314">
        <v>120</v>
      </c>
      <c r="J183" s="315"/>
      <c r="K183" s="316"/>
      <c r="L183" s="314">
        <v>120</v>
      </c>
      <c r="M183" s="315"/>
      <c r="N183" s="352"/>
      <c r="O183" s="317">
        <f>+I183+O29</f>
        <v>260</v>
      </c>
      <c r="P183" s="315"/>
      <c r="Q183" s="316"/>
      <c r="R183" s="317">
        <f>+L183+R29</f>
        <v>260</v>
      </c>
      <c r="S183" s="315"/>
      <c r="T183" s="316"/>
      <c r="U183" s="60">
        <f t="shared" si="18"/>
        <v>0.25291828793774318</v>
      </c>
    </row>
    <row r="184" spans="1:21">
      <c r="A184" s="4"/>
      <c r="B184" s="346" t="s">
        <v>64</v>
      </c>
      <c r="C184" s="359"/>
      <c r="D184" s="360"/>
      <c r="E184" s="361"/>
      <c r="F184" s="362"/>
      <c r="G184" s="363"/>
      <c r="H184" s="364"/>
      <c r="I184" s="381"/>
      <c r="J184" s="382"/>
      <c r="K184" s="382"/>
      <c r="L184" s="382"/>
      <c r="M184" s="382"/>
      <c r="N184" s="362"/>
      <c r="O184" s="381"/>
      <c r="P184" s="382"/>
      <c r="Q184" s="382"/>
      <c r="R184" s="382"/>
      <c r="S184" s="382"/>
      <c r="T184" s="382"/>
      <c r="U184" s="60"/>
    </row>
    <row r="185" spans="1:21">
      <c r="A185" s="4"/>
      <c r="B185" s="307" t="s">
        <v>58</v>
      </c>
      <c r="C185" s="308"/>
      <c r="D185" s="309"/>
      <c r="E185" s="310" t="s">
        <v>61</v>
      </c>
      <c r="F185" s="311"/>
      <c r="G185" s="351">
        <v>3</v>
      </c>
      <c r="H185" s="353"/>
      <c r="I185" s="314">
        <v>0</v>
      </c>
      <c r="J185" s="315"/>
      <c r="K185" s="316"/>
      <c r="L185" s="314">
        <v>0</v>
      </c>
      <c r="M185" s="315"/>
      <c r="N185" s="352"/>
      <c r="O185" s="317">
        <f>+I185+O31</f>
        <v>3</v>
      </c>
      <c r="P185" s="315"/>
      <c r="Q185" s="316"/>
      <c r="R185" s="317">
        <f>+L185+R31</f>
        <v>3</v>
      </c>
      <c r="S185" s="315"/>
      <c r="T185" s="316"/>
      <c r="U185" s="60">
        <f t="shared" si="18"/>
        <v>1</v>
      </c>
    </row>
    <row r="186" spans="1:21">
      <c r="A186" s="4"/>
      <c r="B186" s="307" t="s">
        <v>59</v>
      </c>
      <c r="C186" s="308"/>
      <c r="D186" s="309"/>
      <c r="E186" s="310" t="s">
        <v>61</v>
      </c>
      <c r="F186" s="311"/>
      <c r="G186" s="351">
        <v>30</v>
      </c>
      <c r="H186" s="353"/>
      <c r="I186" s="314">
        <v>0</v>
      </c>
      <c r="J186" s="315"/>
      <c r="K186" s="316"/>
      <c r="L186" s="314">
        <v>0</v>
      </c>
      <c r="M186" s="315"/>
      <c r="N186" s="352"/>
      <c r="O186" s="317">
        <f>+I186+O32</f>
        <v>30</v>
      </c>
      <c r="P186" s="315"/>
      <c r="Q186" s="316"/>
      <c r="R186" s="317">
        <f>+L186+R32</f>
        <v>30</v>
      </c>
      <c r="S186" s="315"/>
      <c r="T186" s="316"/>
      <c r="U186" s="60">
        <f t="shared" si="18"/>
        <v>1</v>
      </c>
    </row>
    <row r="187" spans="1:21">
      <c r="A187" s="4"/>
      <c r="B187" s="307" t="s">
        <v>60</v>
      </c>
      <c r="C187" s="308"/>
      <c r="D187" s="309"/>
      <c r="E187" s="310" t="s">
        <v>61</v>
      </c>
      <c r="F187" s="311"/>
      <c r="G187" s="351">
        <v>514</v>
      </c>
      <c r="H187" s="316"/>
      <c r="I187" s="314">
        <v>120</v>
      </c>
      <c r="J187" s="315"/>
      <c r="K187" s="316"/>
      <c r="L187" s="314">
        <v>120</v>
      </c>
      <c r="M187" s="315"/>
      <c r="N187" s="352"/>
      <c r="O187" s="317">
        <f>+I187+O33</f>
        <v>260</v>
      </c>
      <c r="P187" s="315"/>
      <c r="Q187" s="316"/>
      <c r="R187" s="317">
        <f>+L187+R33</f>
        <v>260</v>
      </c>
      <c r="S187" s="315"/>
      <c r="T187" s="316"/>
      <c r="U187" s="60">
        <f t="shared" si="18"/>
        <v>0.50583657587548636</v>
      </c>
    </row>
    <row r="188" spans="1:21">
      <c r="A188" s="4"/>
      <c r="B188" s="346" t="s">
        <v>65</v>
      </c>
      <c r="C188" s="359"/>
      <c r="D188" s="360"/>
      <c r="E188" s="361"/>
      <c r="F188" s="362"/>
      <c r="G188" s="363"/>
      <c r="H188" s="364"/>
      <c r="I188" s="381"/>
      <c r="J188" s="382"/>
      <c r="K188" s="382"/>
      <c r="L188" s="382"/>
      <c r="M188" s="382"/>
      <c r="N188" s="362"/>
      <c r="O188" s="381"/>
      <c r="P188" s="382"/>
      <c r="Q188" s="382"/>
      <c r="R188" s="382"/>
      <c r="S188" s="382"/>
      <c r="T188" s="382"/>
      <c r="U188" s="60"/>
    </row>
    <row r="189" spans="1:21">
      <c r="A189" s="4"/>
      <c r="B189" s="307" t="s">
        <v>58</v>
      </c>
      <c r="C189" s="308"/>
      <c r="D189" s="309"/>
      <c r="E189" s="310" t="s">
        <v>61</v>
      </c>
      <c r="F189" s="311"/>
      <c r="G189" s="351">
        <v>3</v>
      </c>
      <c r="H189" s="353"/>
      <c r="I189" s="314">
        <v>0</v>
      </c>
      <c r="J189" s="315"/>
      <c r="K189" s="316"/>
      <c r="L189" s="314">
        <v>0</v>
      </c>
      <c r="M189" s="315"/>
      <c r="N189" s="352"/>
      <c r="O189" s="317">
        <f>+I189+O35</f>
        <v>3</v>
      </c>
      <c r="P189" s="315"/>
      <c r="Q189" s="316"/>
      <c r="R189" s="317">
        <f>+L189+R35</f>
        <v>3</v>
      </c>
      <c r="S189" s="315"/>
      <c r="T189" s="316"/>
      <c r="U189" s="60">
        <f t="shared" si="18"/>
        <v>1</v>
      </c>
    </row>
    <row r="190" spans="1:21">
      <c r="A190" s="4"/>
      <c r="B190" s="307" t="s">
        <v>59</v>
      </c>
      <c r="C190" s="308"/>
      <c r="D190" s="309"/>
      <c r="E190" s="310" t="s">
        <v>61</v>
      </c>
      <c r="F190" s="311"/>
      <c r="G190" s="351">
        <v>30</v>
      </c>
      <c r="H190" s="353"/>
      <c r="I190" s="314">
        <v>0</v>
      </c>
      <c r="J190" s="315"/>
      <c r="K190" s="316"/>
      <c r="L190" s="314">
        <v>0</v>
      </c>
      <c r="M190" s="315"/>
      <c r="N190" s="352"/>
      <c r="O190" s="317">
        <f>+I190+O36</f>
        <v>30</v>
      </c>
      <c r="P190" s="315"/>
      <c r="Q190" s="316"/>
      <c r="R190" s="317">
        <f>+L190+R36</f>
        <v>30</v>
      </c>
      <c r="S190" s="315"/>
      <c r="T190" s="316"/>
      <c r="U190" s="60">
        <f t="shared" si="18"/>
        <v>1</v>
      </c>
    </row>
    <row r="191" spans="1:21">
      <c r="A191" s="4"/>
      <c r="B191" s="307" t="s">
        <v>60</v>
      </c>
      <c r="C191" s="308"/>
      <c r="D191" s="309"/>
      <c r="E191" s="310" t="s">
        <v>61</v>
      </c>
      <c r="F191" s="311"/>
      <c r="G191" s="351">
        <v>1047</v>
      </c>
      <c r="H191" s="316"/>
      <c r="I191" s="314">
        <v>120</v>
      </c>
      <c r="J191" s="315"/>
      <c r="K191" s="316"/>
      <c r="L191" s="314">
        <v>120</v>
      </c>
      <c r="M191" s="315"/>
      <c r="N191" s="352"/>
      <c r="O191" s="317">
        <f>+I191+O37</f>
        <v>267</v>
      </c>
      <c r="P191" s="315"/>
      <c r="Q191" s="316"/>
      <c r="R191" s="317">
        <f>+L191+R37</f>
        <v>267</v>
      </c>
      <c r="S191" s="315"/>
      <c r="T191" s="316"/>
      <c r="U191" s="60">
        <f t="shared" si="18"/>
        <v>0.25501432664756446</v>
      </c>
    </row>
    <row r="192" spans="1:21">
      <c r="A192" s="4"/>
      <c r="B192" s="346" t="s">
        <v>66</v>
      </c>
      <c r="C192" s="359"/>
      <c r="D192" s="360"/>
      <c r="E192" s="361"/>
      <c r="F192" s="362"/>
      <c r="G192" s="363"/>
      <c r="H192" s="364"/>
      <c r="I192" s="381"/>
      <c r="J192" s="382"/>
      <c r="K192" s="382"/>
      <c r="L192" s="382"/>
      <c r="M192" s="382"/>
      <c r="N192" s="362"/>
      <c r="O192" s="381"/>
      <c r="P192" s="382"/>
      <c r="Q192" s="382"/>
      <c r="R192" s="382"/>
      <c r="S192" s="382"/>
      <c r="T192" s="382"/>
      <c r="U192" s="60"/>
    </row>
    <row r="193" spans="1:21">
      <c r="A193" s="4"/>
      <c r="B193" s="307" t="s">
        <v>58</v>
      </c>
      <c r="C193" s="308"/>
      <c r="D193" s="309"/>
      <c r="E193" s="310" t="s">
        <v>61</v>
      </c>
      <c r="F193" s="311"/>
      <c r="G193" s="351">
        <v>3</v>
      </c>
      <c r="H193" s="353"/>
      <c r="I193" s="314">
        <v>0</v>
      </c>
      <c r="J193" s="315"/>
      <c r="K193" s="316"/>
      <c r="L193" s="314">
        <v>0</v>
      </c>
      <c r="M193" s="315"/>
      <c r="N193" s="352"/>
      <c r="O193" s="317">
        <f>+I193+O39</f>
        <v>3</v>
      </c>
      <c r="P193" s="315"/>
      <c r="Q193" s="316"/>
      <c r="R193" s="317">
        <f>+L193+R39</f>
        <v>3</v>
      </c>
      <c r="S193" s="315"/>
      <c r="T193" s="316"/>
      <c r="U193" s="60">
        <f t="shared" si="18"/>
        <v>1</v>
      </c>
    </row>
    <row r="194" spans="1:21">
      <c r="A194" s="4"/>
      <c r="B194" s="307" t="s">
        <v>59</v>
      </c>
      <c r="C194" s="308"/>
      <c r="D194" s="309"/>
      <c r="E194" s="310" t="s">
        <v>61</v>
      </c>
      <c r="F194" s="311"/>
      <c r="G194" s="351">
        <v>30</v>
      </c>
      <c r="H194" s="353"/>
      <c r="I194" s="314">
        <v>0</v>
      </c>
      <c r="J194" s="315"/>
      <c r="K194" s="316"/>
      <c r="L194" s="314">
        <v>0</v>
      </c>
      <c r="M194" s="315"/>
      <c r="N194" s="352"/>
      <c r="O194" s="317">
        <f>+I194+O40</f>
        <v>30</v>
      </c>
      <c r="P194" s="315"/>
      <c r="Q194" s="316"/>
      <c r="R194" s="317">
        <f>+L194+R40</f>
        <v>30</v>
      </c>
      <c r="S194" s="315"/>
      <c r="T194" s="316"/>
      <c r="U194" s="60">
        <f t="shared" si="18"/>
        <v>1</v>
      </c>
    </row>
    <row r="195" spans="1:21">
      <c r="A195" s="4"/>
      <c r="B195" s="307" t="s">
        <v>60</v>
      </c>
      <c r="C195" s="308"/>
      <c r="D195" s="309"/>
      <c r="E195" s="310" t="s">
        <v>61</v>
      </c>
      <c r="F195" s="311"/>
      <c r="G195" s="351">
        <v>1130</v>
      </c>
      <c r="H195" s="316"/>
      <c r="I195" s="314">
        <v>130</v>
      </c>
      <c r="J195" s="315"/>
      <c r="K195" s="316"/>
      <c r="L195" s="314">
        <v>130</v>
      </c>
      <c r="M195" s="315"/>
      <c r="N195" s="352"/>
      <c r="O195" s="317">
        <f>+I195+O41</f>
        <v>330</v>
      </c>
      <c r="P195" s="315"/>
      <c r="Q195" s="316"/>
      <c r="R195" s="317">
        <f>+L195+R41</f>
        <v>330</v>
      </c>
      <c r="S195" s="315"/>
      <c r="T195" s="316"/>
      <c r="U195" s="60">
        <f t="shared" si="18"/>
        <v>0.29203539823008851</v>
      </c>
    </row>
    <row r="196" spans="1:21">
      <c r="A196" s="4"/>
      <c r="B196" s="346" t="s">
        <v>96</v>
      </c>
      <c r="C196" s="359"/>
      <c r="D196" s="360"/>
      <c r="E196" s="361"/>
      <c r="F196" s="362"/>
      <c r="G196" s="363"/>
      <c r="H196" s="364"/>
      <c r="I196" s="381"/>
      <c r="J196" s="382"/>
      <c r="K196" s="382"/>
      <c r="L196" s="382"/>
      <c r="M196" s="382"/>
      <c r="N196" s="362"/>
      <c r="O196" s="381"/>
      <c r="P196" s="382"/>
      <c r="Q196" s="382"/>
      <c r="R196" s="382"/>
      <c r="S196" s="382"/>
      <c r="T196" s="382"/>
      <c r="U196" s="60"/>
    </row>
    <row r="197" spans="1:21">
      <c r="A197" s="4"/>
      <c r="B197" s="307" t="s">
        <v>58</v>
      </c>
      <c r="C197" s="308"/>
      <c r="D197" s="309"/>
      <c r="E197" s="310" t="s">
        <v>61</v>
      </c>
      <c r="F197" s="311"/>
      <c r="G197" s="351">
        <v>3</v>
      </c>
      <c r="H197" s="353"/>
      <c r="I197" s="314">
        <v>0</v>
      </c>
      <c r="J197" s="315"/>
      <c r="K197" s="316"/>
      <c r="L197" s="314">
        <v>0</v>
      </c>
      <c r="M197" s="315"/>
      <c r="N197" s="352"/>
      <c r="O197" s="317">
        <f>+I197+O43</f>
        <v>3</v>
      </c>
      <c r="P197" s="315"/>
      <c r="Q197" s="316"/>
      <c r="R197" s="317">
        <f>+L197+R43</f>
        <v>3</v>
      </c>
      <c r="S197" s="315"/>
      <c r="T197" s="316"/>
      <c r="U197" s="60">
        <f t="shared" si="18"/>
        <v>1</v>
      </c>
    </row>
    <row r="198" spans="1:21">
      <c r="A198" s="4"/>
      <c r="B198" s="307" t="s">
        <v>59</v>
      </c>
      <c r="C198" s="308"/>
      <c r="D198" s="309"/>
      <c r="E198" s="310" t="s">
        <v>61</v>
      </c>
      <c r="F198" s="311"/>
      <c r="G198" s="351">
        <v>30</v>
      </c>
      <c r="H198" s="353"/>
      <c r="I198" s="314">
        <v>0</v>
      </c>
      <c r="J198" s="315"/>
      <c r="K198" s="316"/>
      <c r="L198" s="314">
        <v>0</v>
      </c>
      <c r="M198" s="315"/>
      <c r="N198" s="352"/>
      <c r="O198" s="317">
        <f>+I198+O44</f>
        <v>30</v>
      </c>
      <c r="P198" s="315"/>
      <c r="Q198" s="316"/>
      <c r="R198" s="317">
        <f>+L198+R44</f>
        <v>30</v>
      </c>
      <c r="S198" s="315"/>
      <c r="T198" s="316"/>
      <c r="U198" s="60">
        <f t="shared" si="18"/>
        <v>1</v>
      </c>
    </row>
    <row r="199" spans="1:21">
      <c r="A199" s="4"/>
      <c r="B199" s="307" t="s">
        <v>60</v>
      </c>
      <c r="C199" s="308"/>
      <c r="D199" s="309"/>
      <c r="E199" s="310" t="s">
        <v>61</v>
      </c>
      <c r="F199" s="311"/>
      <c r="G199" s="351">
        <v>1049</v>
      </c>
      <c r="H199" s="316"/>
      <c r="I199" s="314">
        <v>120</v>
      </c>
      <c r="J199" s="315"/>
      <c r="K199" s="316"/>
      <c r="L199" s="314">
        <v>120</v>
      </c>
      <c r="M199" s="315"/>
      <c r="N199" s="352"/>
      <c r="O199" s="317">
        <f>+I199+O45</f>
        <v>267</v>
      </c>
      <c r="P199" s="315"/>
      <c r="Q199" s="316"/>
      <c r="R199" s="317">
        <f>+L199+R45</f>
        <v>267</v>
      </c>
      <c r="S199" s="315"/>
      <c r="T199" s="316"/>
      <c r="U199" s="60">
        <f t="shared" si="18"/>
        <v>0.25452812202097236</v>
      </c>
    </row>
    <row r="200" spans="1:21">
      <c r="A200" s="4"/>
      <c r="B200" s="346" t="s">
        <v>67</v>
      </c>
      <c r="C200" s="359"/>
      <c r="D200" s="360"/>
      <c r="E200" s="361"/>
      <c r="F200" s="362"/>
      <c r="G200" s="363"/>
      <c r="H200" s="364"/>
      <c r="I200" s="381"/>
      <c r="J200" s="382"/>
      <c r="K200" s="382"/>
      <c r="L200" s="382"/>
      <c r="M200" s="382"/>
      <c r="N200" s="362"/>
      <c r="O200" s="381"/>
      <c r="P200" s="382"/>
      <c r="Q200" s="382"/>
      <c r="R200" s="382"/>
      <c r="S200" s="382"/>
      <c r="T200" s="382"/>
      <c r="U200" s="60"/>
    </row>
    <row r="201" spans="1:21">
      <c r="A201" s="4"/>
      <c r="B201" s="307" t="s">
        <v>58</v>
      </c>
      <c r="C201" s="308"/>
      <c r="D201" s="309"/>
      <c r="E201" s="310" t="s">
        <v>61</v>
      </c>
      <c r="F201" s="311"/>
      <c r="G201" s="351">
        <v>2</v>
      </c>
      <c r="H201" s="353"/>
      <c r="I201" s="314">
        <v>0</v>
      </c>
      <c r="J201" s="315"/>
      <c r="K201" s="316"/>
      <c r="L201" s="314">
        <v>0</v>
      </c>
      <c r="M201" s="315"/>
      <c r="N201" s="352"/>
      <c r="O201" s="317">
        <f>+I201+O47</f>
        <v>2</v>
      </c>
      <c r="P201" s="315"/>
      <c r="Q201" s="316"/>
      <c r="R201" s="317">
        <f>+L201+R47</f>
        <v>2</v>
      </c>
      <c r="S201" s="315"/>
      <c r="T201" s="316"/>
      <c r="U201" s="60">
        <f t="shared" si="18"/>
        <v>1</v>
      </c>
    </row>
    <row r="202" spans="1:21">
      <c r="A202" s="4"/>
      <c r="B202" s="307" t="s">
        <v>59</v>
      </c>
      <c r="C202" s="308"/>
      <c r="D202" s="309"/>
      <c r="E202" s="310" t="s">
        <v>61</v>
      </c>
      <c r="F202" s="311"/>
      <c r="G202" s="351">
        <v>20</v>
      </c>
      <c r="H202" s="353"/>
      <c r="I202" s="314">
        <v>0</v>
      </c>
      <c r="J202" s="315"/>
      <c r="K202" s="316"/>
      <c r="L202" s="314">
        <v>0</v>
      </c>
      <c r="M202" s="315"/>
      <c r="N202" s="352"/>
      <c r="O202" s="317">
        <f>+I202+O48</f>
        <v>20</v>
      </c>
      <c r="P202" s="315"/>
      <c r="Q202" s="316"/>
      <c r="R202" s="317">
        <f>+L202+R48</f>
        <v>20</v>
      </c>
      <c r="S202" s="315"/>
      <c r="T202" s="316"/>
      <c r="U202" s="60">
        <f t="shared" si="18"/>
        <v>1</v>
      </c>
    </row>
    <row r="203" spans="1:21">
      <c r="A203" s="4"/>
      <c r="B203" s="307" t="s">
        <v>60</v>
      </c>
      <c r="C203" s="308"/>
      <c r="D203" s="309"/>
      <c r="E203" s="310" t="s">
        <v>61</v>
      </c>
      <c r="F203" s="311"/>
      <c r="G203" s="351">
        <v>350</v>
      </c>
      <c r="H203" s="316"/>
      <c r="I203" s="314">
        <v>80</v>
      </c>
      <c r="J203" s="315"/>
      <c r="K203" s="316"/>
      <c r="L203" s="314">
        <v>80</v>
      </c>
      <c r="M203" s="315"/>
      <c r="N203" s="352"/>
      <c r="O203" s="317">
        <f>+I203+O49</f>
        <v>180</v>
      </c>
      <c r="P203" s="315"/>
      <c r="Q203" s="316"/>
      <c r="R203" s="317">
        <f>+L203+R49</f>
        <v>180</v>
      </c>
      <c r="S203" s="315"/>
      <c r="T203" s="316"/>
      <c r="U203" s="60">
        <f t="shared" si="18"/>
        <v>0.51428571428571423</v>
      </c>
    </row>
    <row r="204" spans="1:21">
      <c r="A204" s="4"/>
      <c r="B204" s="346" t="s">
        <v>68</v>
      </c>
      <c r="C204" s="359"/>
      <c r="D204" s="360"/>
      <c r="E204" s="361"/>
      <c r="F204" s="362"/>
      <c r="G204" s="363"/>
      <c r="H204" s="364"/>
      <c r="I204" s="381"/>
      <c r="J204" s="382"/>
      <c r="K204" s="382"/>
      <c r="L204" s="382"/>
      <c r="M204" s="382"/>
      <c r="N204" s="362"/>
      <c r="O204" s="381"/>
      <c r="P204" s="382"/>
      <c r="Q204" s="382"/>
      <c r="R204" s="382"/>
      <c r="S204" s="382"/>
      <c r="T204" s="382"/>
      <c r="U204" s="60"/>
    </row>
    <row r="205" spans="1:21">
      <c r="A205" s="4"/>
      <c r="B205" s="307" t="s">
        <v>58</v>
      </c>
      <c r="C205" s="308"/>
      <c r="D205" s="309"/>
      <c r="E205" s="310" t="s">
        <v>61</v>
      </c>
      <c r="F205" s="311"/>
      <c r="G205" s="351">
        <v>2</v>
      </c>
      <c r="H205" s="353"/>
      <c r="I205" s="314">
        <v>0</v>
      </c>
      <c r="J205" s="315"/>
      <c r="K205" s="316"/>
      <c r="L205" s="314">
        <v>0</v>
      </c>
      <c r="M205" s="315"/>
      <c r="N205" s="352"/>
      <c r="O205" s="317">
        <f>+I205+O51</f>
        <v>2</v>
      </c>
      <c r="P205" s="315"/>
      <c r="Q205" s="316"/>
      <c r="R205" s="317">
        <f>+L205+R51</f>
        <v>2</v>
      </c>
      <c r="S205" s="315"/>
      <c r="T205" s="316"/>
      <c r="U205" s="60">
        <f t="shared" si="18"/>
        <v>1</v>
      </c>
    </row>
    <row r="206" spans="1:21">
      <c r="A206" s="4"/>
      <c r="B206" s="307" t="s">
        <v>59</v>
      </c>
      <c r="C206" s="308"/>
      <c r="D206" s="309"/>
      <c r="E206" s="310" t="s">
        <v>61</v>
      </c>
      <c r="F206" s="311"/>
      <c r="G206" s="351">
        <v>20</v>
      </c>
      <c r="H206" s="353"/>
      <c r="I206" s="314">
        <v>0</v>
      </c>
      <c r="J206" s="315"/>
      <c r="K206" s="316"/>
      <c r="L206" s="314">
        <v>0</v>
      </c>
      <c r="M206" s="315"/>
      <c r="N206" s="352"/>
      <c r="O206" s="317">
        <f>+I206+O52</f>
        <v>20</v>
      </c>
      <c r="P206" s="315"/>
      <c r="Q206" s="316"/>
      <c r="R206" s="317">
        <f>+L206+R52</f>
        <v>20</v>
      </c>
      <c r="S206" s="315"/>
      <c r="T206" s="316"/>
      <c r="U206" s="60">
        <f t="shared" si="18"/>
        <v>1</v>
      </c>
    </row>
    <row r="207" spans="1:21">
      <c r="A207" s="4"/>
      <c r="B207" s="307" t="s">
        <v>60</v>
      </c>
      <c r="C207" s="308"/>
      <c r="D207" s="309"/>
      <c r="E207" s="310" t="s">
        <v>61</v>
      </c>
      <c r="F207" s="311"/>
      <c r="G207" s="351">
        <v>333</v>
      </c>
      <c r="H207" s="316"/>
      <c r="I207" s="314">
        <v>80</v>
      </c>
      <c r="J207" s="315"/>
      <c r="K207" s="316"/>
      <c r="L207" s="314">
        <v>80</v>
      </c>
      <c r="M207" s="315"/>
      <c r="N207" s="352"/>
      <c r="O207" s="317">
        <f>+I207+O53</f>
        <v>177</v>
      </c>
      <c r="P207" s="315"/>
      <c r="Q207" s="316"/>
      <c r="R207" s="317">
        <f>+L207+R53</f>
        <v>177</v>
      </c>
      <c r="S207" s="315"/>
      <c r="T207" s="316"/>
      <c r="U207" s="60">
        <f t="shared" si="18"/>
        <v>0.53153153153153154</v>
      </c>
    </row>
    <row r="208" spans="1:21">
      <c r="A208" s="4"/>
      <c r="B208" s="346" t="s">
        <v>69</v>
      </c>
      <c r="C208" s="359"/>
      <c r="D208" s="360"/>
      <c r="E208" s="361"/>
      <c r="F208" s="362"/>
      <c r="G208" s="363"/>
      <c r="H208" s="364"/>
      <c r="I208" s="381"/>
      <c r="J208" s="382"/>
      <c r="K208" s="382"/>
      <c r="L208" s="382"/>
      <c r="M208" s="382"/>
      <c r="N208" s="362"/>
      <c r="O208" s="381"/>
      <c r="P208" s="382"/>
      <c r="Q208" s="382"/>
      <c r="R208" s="382"/>
      <c r="S208" s="382"/>
      <c r="T208" s="382"/>
      <c r="U208" s="60"/>
    </row>
    <row r="209" spans="1:21" ht="15" customHeight="1">
      <c r="A209" s="4"/>
      <c r="B209" s="307" t="s">
        <v>124</v>
      </c>
      <c r="C209" s="308"/>
      <c r="D209" s="309"/>
      <c r="E209" s="310" t="s">
        <v>61</v>
      </c>
      <c r="F209" s="311"/>
      <c r="G209" s="351">
        <v>330</v>
      </c>
      <c r="H209" s="353"/>
      <c r="I209" s="314">
        <v>10</v>
      </c>
      <c r="J209" s="315"/>
      <c r="K209" s="316"/>
      <c r="L209" s="314">
        <v>10</v>
      </c>
      <c r="M209" s="315"/>
      <c r="N209" s="352"/>
      <c r="O209" s="317">
        <f>+I209+O55</f>
        <v>20</v>
      </c>
      <c r="P209" s="315"/>
      <c r="Q209" s="316"/>
      <c r="R209" s="317">
        <f>+L209+R55</f>
        <v>20</v>
      </c>
      <c r="S209" s="315"/>
      <c r="T209" s="316"/>
      <c r="U209" s="60">
        <f t="shared" si="18"/>
        <v>6.0606060606060608E-2</v>
      </c>
    </row>
    <row r="210" spans="1:21">
      <c r="A210" s="4"/>
      <c r="B210" s="307" t="s">
        <v>58</v>
      </c>
      <c r="C210" s="308"/>
      <c r="D210" s="309"/>
      <c r="E210" s="310" t="s">
        <v>61</v>
      </c>
      <c r="F210" s="311"/>
      <c r="G210" s="351">
        <v>2</v>
      </c>
      <c r="H210" s="353"/>
      <c r="I210" s="314">
        <v>0</v>
      </c>
      <c r="J210" s="315"/>
      <c r="K210" s="316"/>
      <c r="L210" s="314">
        <v>0</v>
      </c>
      <c r="M210" s="315"/>
      <c r="N210" s="352"/>
      <c r="O210" s="317">
        <f>+I210+O56</f>
        <v>2</v>
      </c>
      <c r="P210" s="315"/>
      <c r="Q210" s="316"/>
      <c r="R210" s="317">
        <f>+L210+R56</f>
        <v>2</v>
      </c>
      <c r="S210" s="315"/>
      <c r="T210" s="316"/>
      <c r="U210" s="60">
        <f t="shared" si="18"/>
        <v>1</v>
      </c>
    </row>
    <row r="211" spans="1:21">
      <c r="A211" s="4"/>
      <c r="B211" s="307" t="s">
        <v>59</v>
      </c>
      <c r="C211" s="308"/>
      <c r="D211" s="309"/>
      <c r="E211" s="310" t="s">
        <v>61</v>
      </c>
      <c r="F211" s="311"/>
      <c r="G211" s="351">
        <v>20</v>
      </c>
      <c r="H211" s="353"/>
      <c r="I211" s="314">
        <v>0</v>
      </c>
      <c r="J211" s="315"/>
      <c r="K211" s="316"/>
      <c r="L211" s="314">
        <v>0</v>
      </c>
      <c r="M211" s="315"/>
      <c r="N211" s="352"/>
      <c r="O211" s="317">
        <f>+I211+O57</f>
        <v>20</v>
      </c>
      <c r="P211" s="315"/>
      <c r="Q211" s="316"/>
      <c r="R211" s="317">
        <f>+L211+R57</f>
        <v>20</v>
      </c>
      <c r="S211" s="315"/>
      <c r="T211" s="316"/>
      <c r="U211" s="60">
        <f t="shared" si="18"/>
        <v>1</v>
      </c>
    </row>
    <row r="212" spans="1:21">
      <c r="A212" s="4"/>
      <c r="B212" s="307" t="s">
        <v>60</v>
      </c>
      <c r="C212" s="308"/>
      <c r="D212" s="309"/>
      <c r="E212" s="310" t="s">
        <v>61</v>
      </c>
      <c r="F212" s="311"/>
      <c r="G212" s="351">
        <v>681</v>
      </c>
      <c r="H212" s="316"/>
      <c r="I212" s="314">
        <v>80</v>
      </c>
      <c r="J212" s="315"/>
      <c r="K212" s="316"/>
      <c r="L212" s="314">
        <v>80</v>
      </c>
      <c r="M212" s="315"/>
      <c r="N212" s="352"/>
      <c r="O212" s="317">
        <f>+I212+O58</f>
        <v>178</v>
      </c>
      <c r="P212" s="315"/>
      <c r="Q212" s="316"/>
      <c r="R212" s="317">
        <f>+L212+R58</f>
        <v>178</v>
      </c>
      <c r="S212" s="315"/>
      <c r="T212" s="316"/>
      <c r="U212" s="60">
        <f t="shared" si="18"/>
        <v>0.26138032305433184</v>
      </c>
    </row>
    <row r="213" spans="1:21">
      <c r="A213" s="4"/>
      <c r="B213" s="307" t="s">
        <v>70</v>
      </c>
      <c r="C213" s="308"/>
      <c r="D213" s="309"/>
      <c r="E213" s="310" t="s">
        <v>61</v>
      </c>
      <c r="F213" s="311"/>
      <c r="G213" s="351">
        <v>102</v>
      </c>
      <c r="H213" s="353"/>
      <c r="I213" s="314">
        <v>0</v>
      </c>
      <c r="J213" s="315"/>
      <c r="K213" s="316"/>
      <c r="L213" s="314">
        <v>0</v>
      </c>
      <c r="M213" s="315"/>
      <c r="N213" s="352"/>
      <c r="O213" s="317">
        <f>+I213+O59</f>
        <v>0</v>
      </c>
      <c r="P213" s="315"/>
      <c r="Q213" s="316"/>
      <c r="R213" s="317">
        <f>+L213+R59</f>
        <v>0</v>
      </c>
      <c r="S213" s="315"/>
      <c r="T213" s="316"/>
      <c r="U213" s="60">
        <f t="shared" si="18"/>
        <v>0</v>
      </c>
    </row>
    <row r="214" spans="1:21">
      <c r="A214" s="4"/>
      <c r="B214" s="346" t="s">
        <v>71</v>
      </c>
      <c r="C214" s="359"/>
      <c r="D214" s="360"/>
      <c r="E214" s="361"/>
      <c r="F214" s="362"/>
      <c r="G214" s="363"/>
      <c r="H214" s="364"/>
      <c r="I214" s="381"/>
      <c r="J214" s="382"/>
      <c r="K214" s="382"/>
      <c r="L214" s="382"/>
      <c r="M214" s="382"/>
      <c r="N214" s="362"/>
      <c r="O214" s="381"/>
      <c r="P214" s="382"/>
      <c r="Q214" s="382"/>
      <c r="R214" s="382"/>
      <c r="S214" s="382"/>
      <c r="T214" s="382"/>
      <c r="U214" s="60"/>
    </row>
    <row r="215" spans="1:21">
      <c r="A215" s="4"/>
      <c r="B215" s="307" t="s">
        <v>81</v>
      </c>
      <c r="C215" s="308"/>
      <c r="D215" s="309"/>
      <c r="E215" s="310" t="s">
        <v>74</v>
      </c>
      <c r="F215" s="311"/>
      <c r="G215" s="351">
        <v>260</v>
      </c>
      <c r="H215" s="353"/>
      <c r="I215" s="314">
        <v>0</v>
      </c>
      <c r="J215" s="315"/>
      <c r="K215" s="316"/>
      <c r="L215" s="314">
        <v>0</v>
      </c>
      <c r="M215" s="315"/>
      <c r="N215" s="352"/>
      <c r="O215" s="317">
        <f>+I215+O61</f>
        <v>0</v>
      </c>
      <c r="P215" s="315"/>
      <c r="Q215" s="316"/>
      <c r="R215" s="317">
        <f>+L215+R61</f>
        <v>0</v>
      </c>
      <c r="S215" s="315"/>
      <c r="T215" s="316"/>
      <c r="U215" s="60">
        <f t="shared" si="18"/>
        <v>0</v>
      </c>
    </row>
    <row r="216" spans="1:21">
      <c r="A216" s="4"/>
      <c r="B216" s="346" t="s">
        <v>72</v>
      </c>
      <c r="C216" s="359"/>
      <c r="D216" s="360"/>
      <c r="E216" s="361"/>
      <c r="F216" s="362"/>
      <c r="G216" s="363"/>
      <c r="H216" s="364"/>
      <c r="I216" s="381"/>
      <c r="J216" s="382"/>
      <c r="K216" s="382"/>
      <c r="L216" s="382"/>
      <c r="M216" s="382"/>
      <c r="N216" s="362"/>
      <c r="O216" s="381"/>
      <c r="P216" s="382"/>
      <c r="Q216" s="382"/>
      <c r="R216" s="382"/>
      <c r="S216" s="382"/>
      <c r="T216" s="382"/>
      <c r="U216" s="60"/>
    </row>
    <row r="217" spans="1:21">
      <c r="A217" s="4"/>
      <c r="B217" s="307" t="s">
        <v>58</v>
      </c>
      <c r="C217" s="308"/>
      <c r="D217" s="309"/>
      <c r="E217" s="310" t="s">
        <v>61</v>
      </c>
      <c r="F217" s="311"/>
      <c r="G217" s="351">
        <v>1</v>
      </c>
      <c r="H217" s="353"/>
      <c r="I217" s="314">
        <v>0</v>
      </c>
      <c r="J217" s="315"/>
      <c r="K217" s="316"/>
      <c r="L217" s="314">
        <v>0</v>
      </c>
      <c r="M217" s="315"/>
      <c r="N217" s="352"/>
      <c r="O217" s="317">
        <f>+I217+O63</f>
        <v>1</v>
      </c>
      <c r="P217" s="315"/>
      <c r="Q217" s="316"/>
      <c r="R217" s="317">
        <f>+L217+R63</f>
        <v>1</v>
      </c>
      <c r="S217" s="315"/>
      <c r="T217" s="316"/>
      <c r="U217" s="60">
        <f t="shared" si="18"/>
        <v>1</v>
      </c>
    </row>
    <row r="218" spans="1:21">
      <c r="A218" s="4"/>
      <c r="B218" s="307" t="s">
        <v>59</v>
      </c>
      <c r="C218" s="308"/>
      <c r="D218" s="309"/>
      <c r="E218" s="310" t="s">
        <v>61</v>
      </c>
      <c r="F218" s="311"/>
      <c r="G218" s="351">
        <v>10</v>
      </c>
      <c r="H218" s="353"/>
      <c r="I218" s="314">
        <v>0</v>
      </c>
      <c r="J218" s="315"/>
      <c r="K218" s="316"/>
      <c r="L218" s="314">
        <v>0</v>
      </c>
      <c r="M218" s="315"/>
      <c r="N218" s="352"/>
      <c r="O218" s="317">
        <f>+I218+O64</f>
        <v>10</v>
      </c>
      <c r="P218" s="315"/>
      <c r="Q218" s="316"/>
      <c r="R218" s="317">
        <f>+L218+R64</f>
        <v>10</v>
      </c>
      <c r="S218" s="315"/>
      <c r="T218" s="316"/>
      <c r="U218" s="60">
        <f t="shared" si="18"/>
        <v>1</v>
      </c>
    </row>
    <row r="219" spans="1:21">
      <c r="A219" s="4"/>
      <c r="B219" s="307" t="s">
        <v>60</v>
      </c>
      <c r="C219" s="308"/>
      <c r="D219" s="309"/>
      <c r="E219" s="310" t="s">
        <v>61</v>
      </c>
      <c r="F219" s="311"/>
      <c r="G219" s="351">
        <v>167</v>
      </c>
      <c r="H219" s="316"/>
      <c r="I219" s="314">
        <v>40</v>
      </c>
      <c r="J219" s="315"/>
      <c r="K219" s="316"/>
      <c r="L219" s="314">
        <v>40</v>
      </c>
      <c r="M219" s="315"/>
      <c r="N219" s="352"/>
      <c r="O219" s="317">
        <f>+I219+O65</f>
        <v>89</v>
      </c>
      <c r="P219" s="315"/>
      <c r="Q219" s="316"/>
      <c r="R219" s="317">
        <f>+L219+R65</f>
        <v>89</v>
      </c>
      <c r="S219" s="315"/>
      <c r="T219" s="316"/>
      <c r="U219" s="60">
        <f t="shared" si="18"/>
        <v>0.53293413173652693</v>
      </c>
    </row>
    <row r="220" spans="1:21">
      <c r="A220" s="4"/>
      <c r="B220" s="346" t="s">
        <v>73</v>
      </c>
      <c r="C220" s="359"/>
      <c r="D220" s="360"/>
      <c r="E220" s="361"/>
      <c r="F220" s="362"/>
      <c r="G220" s="363"/>
      <c r="H220" s="364"/>
      <c r="I220" s="381"/>
      <c r="J220" s="382"/>
      <c r="K220" s="382"/>
      <c r="L220" s="382"/>
      <c r="M220" s="382"/>
      <c r="N220" s="362"/>
      <c r="O220" s="381"/>
      <c r="P220" s="382"/>
      <c r="Q220" s="382"/>
      <c r="R220" s="382"/>
      <c r="S220" s="382"/>
      <c r="T220" s="382"/>
      <c r="U220" s="60"/>
    </row>
    <row r="221" spans="1:21">
      <c r="A221" s="4"/>
      <c r="B221" s="307" t="s">
        <v>81</v>
      </c>
      <c r="C221" s="308"/>
      <c r="D221" s="309"/>
      <c r="E221" s="310" t="s">
        <v>74</v>
      </c>
      <c r="F221" s="311"/>
      <c r="G221" s="351">
        <v>100</v>
      </c>
      <c r="H221" s="353"/>
      <c r="I221" s="314">
        <v>0</v>
      </c>
      <c r="J221" s="315"/>
      <c r="K221" s="316"/>
      <c r="L221" s="314">
        <v>0</v>
      </c>
      <c r="M221" s="315"/>
      <c r="N221" s="352"/>
      <c r="O221" s="317">
        <f>+I221+O67</f>
        <v>0</v>
      </c>
      <c r="P221" s="315"/>
      <c r="Q221" s="316"/>
      <c r="R221" s="317">
        <f>+L221+R67</f>
        <v>0</v>
      </c>
      <c r="S221" s="315"/>
      <c r="T221" s="316"/>
      <c r="U221" s="60">
        <f t="shared" si="18"/>
        <v>0</v>
      </c>
    </row>
    <row r="222" spans="1:21">
      <c r="A222" s="4"/>
      <c r="B222" s="346" t="s">
        <v>76</v>
      </c>
      <c r="C222" s="359"/>
      <c r="D222" s="360"/>
      <c r="E222" s="361"/>
      <c r="F222" s="362"/>
      <c r="G222" s="363"/>
      <c r="H222" s="364"/>
      <c r="I222" s="381"/>
      <c r="J222" s="382"/>
      <c r="K222" s="382"/>
      <c r="L222" s="382"/>
      <c r="M222" s="382"/>
      <c r="N222" s="362"/>
      <c r="O222" s="381"/>
      <c r="P222" s="382"/>
      <c r="Q222" s="382"/>
      <c r="R222" s="382"/>
      <c r="S222" s="382"/>
      <c r="T222" s="382"/>
      <c r="U222" s="60"/>
    </row>
    <row r="223" spans="1:21">
      <c r="A223" s="4"/>
      <c r="B223" s="307" t="s">
        <v>124</v>
      </c>
      <c r="C223" s="308"/>
      <c r="D223" s="309"/>
      <c r="E223" s="310" t="s">
        <v>61</v>
      </c>
      <c r="F223" s="311"/>
      <c r="G223" s="351">
        <v>580</v>
      </c>
      <c r="H223" s="353"/>
      <c r="I223" s="314">
        <v>50</v>
      </c>
      <c r="J223" s="315"/>
      <c r="K223" s="316"/>
      <c r="L223" s="314">
        <v>50</v>
      </c>
      <c r="M223" s="315"/>
      <c r="N223" s="352"/>
      <c r="O223" s="317">
        <f t="shared" ref="O223:O228" si="19">+I223+O69</f>
        <v>100</v>
      </c>
      <c r="P223" s="315"/>
      <c r="Q223" s="316"/>
      <c r="R223" s="317">
        <f t="shared" ref="R223:R228" si="20">+L223+R69</f>
        <v>100</v>
      </c>
      <c r="S223" s="315"/>
      <c r="T223" s="316"/>
      <c r="U223" s="60">
        <f t="shared" si="18"/>
        <v>0.17241379310344829</v>
      </c>
    </row>
    <row r="224" spans="1:21">
      <c r="A224" s="4"/>
      <c r="B224" s="307" t="s">
        <v>58</v>
      </c>
      <c r="C224" s="308"/>
      <c r="D224" s="309"/>
      <c r="E224" s="310" t="s">
        <v>61</v>
      </c>
      <c r="F224" s="311"/>
      <c r="G224" s="351">
        <v>5</v>
      </c>
      <c r="H224" s="353"/>
      <c r="I224" s="314">
        <v>0</v>
      </c>
      <c r="J224" s="315"/>
      <c r="K224" s="316"/>
      <c r="L224" s="314">
        <v>0</v>
      </c>
      <c r="M224" s="315"/>
      <c r="N224" s="352"/>
      <c r="O224" s="317">
        <f t="shared" si="19"/>
        <v>5</v>
      </c>
      <c r="P224" s="315"/>
      <c r="Q224" s="316"/>
      <c r="R224" s="317">
        <f t="shared" si="20"/>
        <v>5</v>
      </c>
      <c r="S224" s="315"/>
      <c r="T224" s="316"/>
      <c r="U224" s="60">
        <f t="shared" si="18"/>
        <v>1</v>
      </c>
    </row>
    <row r="225" spans="1:21">
      <c r="A225" s="4"/>
      <c r="B225" s="307" t="s">
        <v>59</v>
      </c>
      <c r="C225" s="308"/>
      <c r="D225" s="309"/>
      <c r="E225" s="310" t="s">
        <v>61</v>
      </c>
      <c r="F225" s="311"/>
      <c r="G225" s="351">
        <v>50</v>
      </c>
      <c r="H225" s="353"/>
      <c r="I225" s="314">
        <v>0</v>
      </c>
      <c r="J225" s="315"/>
      <c r="K225" s="316"/>
      <c r="L225" s="314">
        <v>0</v>
      </c>
      <c r="M225" s="315"/>
      <c r="N225" s="352"/>
      <c r="O225" s="317">
        <f t="shared" si="19"/>
        <v>50</v>
      </c>
      <c r="P225" s="315"/>
      <c r="Q225" s="316"/>
      <c r="R225" s="317">
        <f t="shared" si="20"/>
        <v>50</v>
      </c>
      <c r="S225" s="315"/>
      <c r="T225" s="316"/>
      <c r="U225" s="60">
        <f t="shared" si="18"/>
        <v>1</v>
      </c>
    </row>
    <row r="226" spans="1:21">
      <c r="A226" s="4"/>
      <c r="B226" s="307" t="s">
        <v>60</v>
      </c>
      <c r="C226" s="308"/>
      <c r="D226" s="309"/>
      <c r="E226" s="310" t="s">
        <v>61</v>
      </c>
      <c r="F226" s="311"/>
      <c r="G226" s="351">
        <v>1708</v>
      </c>
      <c r="H226" s="316"/>
      <c r="I226" s="314">
        <v>200</v>
      </c>
      <c r="J226" s="315"/>
      <c r="K226" s="316"/>
      <c r="L226" s="314">
        <v>200</v>
      </c>
      <c r="M226" s="315"/>
      <c r="N226" s="352"/>
      <c r="O226" s="317">
        <f t="shared" si="19"/>
        <v>450</v>
      </c>
      <c r="P226" s="315"/>
      <c r="Q226" s="316"/>
      <c r="R226" s="317">
        <f t="shared" si="20"/>
        <v>450</v>
      </c>
      <c r="S226" s="315"/>
      <c r="T226" s="316"/>
      <c r="U226" s="60">
        <f t="shared" si="18"/>
        <v>0.26346604215456676</v>
      </c>
    </row>
    <row r="227" spans="1:21">
      <c r="A227" s="4"/>
      <c r="B227" s="307" t="s">
        <v>75</v>
      </c>
      <c r="C227" s="308"/>
      <c r="D227" s="309"/>
      <c r="E227" s="310" t="s">
        <v>61</v>
      </c>
      <c r="F227" s="311"/>
      <c r="G227" s="351">
        <v>8</v>
      </c>
      <c r="H227" s="353"/>
      <c r="I227" s="314">
        <v>0</v>
      </c>
      <c r="J227" s="315"/>
      <c r="K227" s="316"/>
      <c r="L227" s="314">
        <v>0</v>
      </c>
      <c r="M227" s="315"/>
      <c r="N227" s="352"/>
      <c r="O227" s="317">
        <f t="shared" si="19"/>
        <v>8</v>
      </c>
      <c r="P227" s="315"/>
      <c r="Q227" s="316"/>
      <c r="R227" s="317">
        <f t="shared" si="20"/>
        <v>8</v>
      </c>
      <c r="S227" s="315"/>
      <c r="T227" s="316"/>
      <c r="U227" s="60">
        <f t="shared" si="18"/>
        <v>1</v>
      </c>
    </row>
    <row r="228" spans="1:21">
      <c r="A228" s="4"/>
      <c r="B228" s="307" t="s">
        <v>60</v>
      </c>
      <c r="C228" s="308"/>
      <c r="D228" s="309"/>
      <c r="E228" s="310" t="s">
        <v>61</v>
      </c>
      <c r="F228" s="311"/>
      <c r="G228" s="351">
        <v>96</v>
      </c>
      <c r="H228" s="353"/>
      <c r="I228" s="314">
        <v>8</v>
      </c>
      <c r="J228" s="315"/>
      <c r="K228" s="316"/>
      <c r="L228" s="314">
        <v>8</v>
      </c>
      <c r="M228" s="315"/>
      <c r="N228" s="352"/>
      <c r="O228" s="317">
        <f t="shared" si="19"/>
        <v>16</v>
      </c>
      <c r="P228" s="315"/>
      <c r="Q228" s="316"/>
      <c r="R228" s="317">
        <f t="shared" si="20"/>
        <v>16</v>
      </c>
      <c r="S228" s="315"/>
      <c r="T228" s="316"/>
      <c r="U228" s="60">
        <f t="shared" si="18"/>
        <v>0.16666666666666666</v>
      </c>
    </row>
    <row r="229" spans="1:21">
      <c r="A229" s="4"/>
      <c r="B229" s="346" t="s">
        <v>77</v>
      </c>
      <c r="C229" s="359"/>
      <c r="D229" s="360"/>
      <c r="E229" s="361"/>
      <c r="F229" s="362"/>
      <c r="G229" s="363"/>
      <c r="H229" s="364"/>
      <c r="I229" s="381"/>
      <c r="J229" s="382"/>
      <c r="K229" s="382"/>
      <c r="L229" s="382"/>
      <c r="M229" s="382"/>
      <c r="N229" s="362"/>
      <c r="O229" s="381"/>
      <c r="P229" s="382"/>
      <c r="Q229" s="382"/>
      <c r="R229" s="382"/>
      <c r="S229" s="382"/>
      <c r="T229" s="382"/>
      <c r="U229" s="60"/>
    </row>
    <row r="230" spans="1:21">
      <c r="A230" s="4"/>
      <c r="B230" s="307" t="s">
        <v>81</v>
      </c>
      <c r="C230" s="308"/>
      <c r="D230" s="309"/>
      <c r="E230" s="310" t="s">
        <v>74</v>
      </c>
      <c r="F230" s="311"/>
      <c r="G230" s="351">
        <v>500</v>
      </c>
      <c r="H230" s="353"/>
      <c r="I230" s="314">
        <v>0</v>
      </c>
      <c r="J230" s="315"/>
      <c r="K230" s="316"/>
      <c r="L230" s="314">
        <v>0</v>
      </c>
      <c r="M230" s="315"/>
      <c r="N230" s="352"/>
      <c r="O230" s="317">
        <f>+I230+O76</f>
        <v>0</v>
      </c>
      <c r="P230" s="315"/>
      <c r="Q230" s="316"/>
      <c r="R230" s="317">
        <f>+L230+R76</f>
        <v>0</v>
      </c>
      <c r="S230" s="315"/>
      <c r="T230" s="316"/>
      <c r="U230" s="60">
        <f t="shared" si="18"/>
        <v>0</v>
      </c>
    </row>
    <row r="231" spans="1:21">
      <c r="A231" s="4"/>
      <c r="B231" s="346" t="s">
        <v>125</v>
      </c>
      <c r="C231" s="359"/>
      <c r="D231" s="360"/>
      <c r="E231" s="361"/>
      <c r="F231" s="362"/>
      <c r="G231" s="363"/>
      <c r="H231" s="364"/>
      <c r="I231" s="381"/>
      <c r="J231" s="382"/>
      <c r="K231" s="382"/>
      <c r="L231" s="382"/>
      <c r="M231" s="382"/>
      <c r="N231" s="362"/>
      <c r="O231" s="381"/>
      <c r="P231" s="382"/>
      <c r="Q231" s="382"/>
      <c r="R231" s="382"/>
      <c r="S231" s="382"/>
      <c r="T231" s="382"/>
      <c r="U231" s="60"/>
    </row>
    <row r="232" spans="1:21">
      <c r="A232" s="4"/>
      <c r="B232" s="307" t="s">
        <v>126</v>
      </c>
      <c r="C232" s="308"/>
      <c r="D232" s="309"/>
      <c r="E232" s="310" t="s">
        <v>61</v>
      </c>
      <c r="F232" s="311"/>
      <c r="G232" s="351">
        <v>8</v>
      </c>
      <c r="H232" s="353"/>
      <c r="I232" s="314">
        <v>0</v>
      </c>
      <c r="J232" s="315"/>
      <c r="K232" s="316"/>
      <c r="L232" s="314">
        <v>0</v>
      </c>
      <c r="M232" s="315"/>
      <c r="N232" s="352"/>
      <c r="O232" s="317">
        <f>+I232+O78</f>
        <v>0</v>
      </c>
      <c r="P232" s="315"/>
      <c r="Q232" s="316"/>
      <c r="R232" s="317">
        <f>+L232+R78</f>
        <v>0</v>
      </c>
      <c r="S232" s="315"/>
      <c r="T232" s="316"/>
      <c r="U232" s="60">
        <f t="shared" si="18"/>
        <v>0</v>
      </c>
    </row>
    <row r="233" spans="1:21" ht="15" customHeight="1">
      <c r="A233" s="4"/>
      <c r="B233" s="307" t="s">
        <v>60</v>
      </c>
      <c r="C233" s="308"/>
      <c r="D233" s="309"/>
      <c r="E233" s="310" t="s">
        <v>61</v>
      </c>
      <c r="F233" s="311"/>
      <c r="G233" s="351">
        <v>64</v>
      </c>
      <c r="H233" s="353"/>
      <c r="I233" s="314">
        <v>0</v>
      </c>
      <c r="J233" s="315"/>
      <c r="K233" s="316"/>
      <c r="L233" s="314">
        <v>0</v>
      </c>
      <c r="M233" s="315"/>
      <c r="N233" s="352"/>
      <c r="O233" s="317">
        <f>+I233+O79</f>
        <v>0</v>
      </c>
      <c r="P233" s="315"/>
      <c r="Q233" s="316"/>
      <c r="R233" s="317">
        <f>+L233+R79</f>
        <v>0</v>
      </c>
      <c r="S233" s="315"/>
      <c r="T233" s="316"/>
      <c r="U233" s="60">
        <f t="shared" si="18"/>
        <v>0</v>
      </c>
    </row>
    <row r="234" spans="1:21">
      <c r="A234" s="4"/>
      <c r="B234" s="346" t="s">
        <v>84</v>
      </c>
      <c r="C234" s="347"/>
      <c r="D234" s="348"/>
      <c r="E234" s="349"/>
      <c r="F234" s="350"/>
      <c r="G234" s="351"/>
      <c r="H234" s="316"/>
      <c r="I234" s="314"/>
      <c r="J234" s="315"/>
      <c r="K234" s="316"/>
      <c r="L234" s="317"/>
      <c r="M234" s="315"/>
      <c r="N234" s="352"/>
      <c r="O234" s="317"/>
      <c r="P234" s="315"/>
      <c r="Q234" s="315"/>
      <c r="R234" s="315"/>
      <c r="S234" s="315"/>
      <c r="T234" s="315"/>
      <c r="U234" s="60"/>
    </row>
    <row r="235" spans="1:21">
      <c r="A235" s="4"/>
      <c r="B235" s="307" t="s">
        <v>78</v>
      </c>
      <c r="C235" s="308"/>
      <c r="D235" s="309"/>
      <c r="E235" s="310" t="s">
        <v>61</v>
      </c>
      <c r="F235" s="311"/>
      <c r="G235" s="351">
        <v>36</v>
      </c>
      <c r="H235" s="353"/>
      <c r="I235" s="314">
        <v>0</v>
      </c>
      <c r="J235" s="315"/>
      <c r="K235" s="316"/>
      <c r="L235" s="314">
        <v>0</v>
      </c>
      <c r="M235" s="315"/>
      <c r="N235" s="352"/>
      <c r="O235" s="317">
        <f>+I235+O81</f>
        <v>0</v>
      </c>
      <c r="P235" s="315"/>
      <c r="Q235" s="316"/>
      <c r="R235" s="317">
        <f>+L235+R81</f>
        <v>0</v>
      </c>
      <c r="S235" s="315"/>
      <c r="T235" s="316"/>
      <c r="U235" s="60">
        <f t="shared" si="18"/>
        <v>0</v>
      </c>
    </row>
    <row r="236" spans="1:21">
      <c r="A236" s="4"/>
      <c r="B236" s="346" t="s">
        <v>79</v>
      </c>
      <c r="C236" s="347"/>
      <c r="D236" s="348"/>
      <c r="E236" s="349"/>
      <c r="F236" s="350"/>
      <c r="G236" s="351"/>
      <c r="H236" s="316"/>
      <c r="I236" s="314"/>
      <c r="J236" s="315"/>
      <c r="K236" s="316"/>
      <c r="L236" s="317"/>
      <c r="M236" s="315"/>
      <c r="N236" s="352"/>
      <c r="O236" s="317"/>
      <c r="P236" s="315"/>
      <c r="Q236" s="315"/>
      <c r="R236" s="315"/>
      <c r="S236" s="315"/>
      <c r="T236" s="315"/>
      <c r="U236" s="60"/>
    </row>
    <row r="237" spans="1:21" ht="15" customHeight="1">
      <c r="A237" s="4"/>
      <c r="B237" s="307" t="s">
        <v>79</v>
      </c>
      <c r="C237" s="308"/>
      <c r="D237" s="309"/>
      <c r="E237" s="310" t="s">
        <v>61</v>
      </c>
      <c r="F237" s="311"/>
      <c r="G237" s="351">
        <v>15</v>
      </c>
      <c r="H237" s="316"/>
      <c r="I237" s="314">
        <v>0</v>
      </c>
      <c r="J237" s="315"/>
      <c r="K237" s="316"/>
      <c r="L237" s="314">
        <v>0</v>
      </c>
      <c r="M237" s="315"/>
      <c r="N237" s="352"/>
      <c r="O237" s="317">
        <f>+I237+O83</f>
        <v>0</v>
      </c>
      <c r="P237" s="315"/>
      <c r="Q237" s="316"/>
      <c r="R237" s="317">
        <f>+L237+R83</f>
        <v>0</v>
      </c>
      <c r="S237" s="315"/>
      <c r="T237" s="316"/>
      <c r="U237" s="60">
        <f t="shared" si="18"/>
        <v>0</v>
      </c>
    </row>
    <row r="238" spans="1:21" ht="15" customHeight="1">
      <c r="A238" s="4"/>
      <c r="B238" s="346" t="s">
        <v>80</v>
      </c>
      <c r="C238" s="347"/>
      <c r="D238" s="348"/>
      <c r="E238" s="349"/>
      <c r="F238" s="350"/>
      <c r="G238" s="351"/>
      <c r="H238" s="316"/>
      <c r="I238" s="314"/>
      <c r="J238" s="315"/>
      <c r="K238" s="316"/>
      <c r="L238" s="317"/>
      <c r="M238" s="315"/>
      <c r="N238" s="352"/>
      <c r="O238" s="317"/>
      <c r="P238" s="315"/>
      <c r="Q238" s="315"/>
      <c r="R238" s="315"/>
      <c r="S238" s="315"/>
      <c r="T238" s="315"/>
      <c r="U238" s="60"/>
    </row>
    <row r="239" spans="1:21" ht="15" customHeight="1" thickBot="1">
      <c r="A239" s="4"/>
      <c r="B239" s="307" t="s">
        <v>80</v>
      </c>
      <c r="C239" s="308"/>
      <c r="D239" s="309"/>
      <c r="E239" s="310" t="s">
        <v>61</v>
      </c>
      <c r="F239" s="311"/>
      <c r="G239" s="312">
        <v>1</v>
      </c>
      <c r="H239" s="313"/>
      <c r="I239" s="511">
        <v>0</v>
      </c>
      <c r="J239" s="512"/>
      <c r="K239" s="313"/>
      <c r="L239" s="513">
        <v>0</v>
      </c>
      <c r="M239" s="512"/>
      <c r="N239" s="514"/>
      <c r="O239" s="317">
        <f>+I239+O85</f>
        <v>0</v>
      </c>
      <c r="P239" s="315"/>
      <c r="Q239" s="316"/>
      <c r="R239" s="317">
        <f>+L239+R85</f>
        <v>0</v>
      </c>
      <c r="S239" s="315"/>
      <c r="T239" s="316"/>
      <c r="U239" s="60">
        <f t="shared" si="18"/>
        <v>0</v>
      </c>
    </row>
    <row r="240" spans="1:21" ht="15.75" thickBot="1">
      <c r="A240" s="4"/>
      <c r="B240" s="318"/>
      <c r="C240" s="319"/>
      <c r="D240" s="319"/>
      <c r="E240" s="319"/>
      <c r="F240" s="320"/>
      <c r="G240" s="321"/>
      <c r="H240" s="322"/>
      <c r="I240" s="322"/>
      <c r="J240" s="322"/>
      <c r="K240" s="322"/>
      <c r="L240" s="322"/>
      <c r="M240" s="322"/>
      <c r="N240" s="323"/>
      <c r="O240" s="321"/>
      <c r="P240" s="322"/>
      <c r="Q240" s="322"/>
      <c r="R240" s="322"/>
      <c r="S240" s="322"/>
      <c r="T240" s="322"/>
      <c r="U240" s="323"/>
    </row>
    <row r="241" spans="1:21" ht="15.75" thickBot="1">
      <c r="B241" s="7"/>
      <c r="C241" s="8"/>
      <c r="D241" s="9"/>
      <c r="E241" s="10"/>
      <c r="F241" s="11"/>
      <c r="G241" s="12"/>
      <c r="H241" s="13"/>
      <c r="I241" s="14"/>
      <c r="J241" s="14"/>
      <c r="K241" s="15"/>
      <c r="L241" s="14"/>
      <c r="M241" s="15"/>
      <c r="N241" s="14"/>
      <c r="O241" s="14"/>
      <c r="P241" s="14"/>
      <c r="Q241" s="14"/>
      <c r="R241" s="15"/>
      <c r="S241" s="14"/>
      <c r="T241" s="12"/>
      <c r="U241" s="197"/>
    </row>
    <row r="242" spans="1:21" ht="16.5" customHeight="1" thickBot="1">
      <c r="A242" s="4"/>
      <c r="B242" s="324" t="s">
        <v>22</v>
      </c>
      <c r="C242" s="325"/>
      <c r="D242" s="325"/>
      <c r="E242" s="325"/>
      <c r="F242" s="326"/>
      <c r="G242" s="330" t="s">
        <v>127</v>
      </c>
      <c r="H242" s="331"/>
      <c r="I242" s="331"/>
      <c r="J242" s="331"/>
      <c r="K242" s="331"/>
      <c r="L242" s="331"/>
      <c r="M242" s="331"/>
      <c r="N242" s="331"/>
      <c r="O242" s="331"/>
      <c r="P242" s="331"/>
      <c r="Q242" s="331"/>
      <c r="R242" s="331"/>
      <c r="S242" s="331"/>
      <c r="T242" s="331"/>
      <c r="U242" s="332"/>
    </row>
    <row r="243" spans="1:21" ht="15.75" thickBot="1">
      <c r="A243" s="4"/>
      <c r="B243" s="327"/>
      <c r="C243" s="328"/>
      <c r="D243" s="328"/>
      <c r="E243" s="328"/>
      <c r="F243" s="329"/>
      <c r="G243" s="333" t="s">
        <v>24</v>
      </c>
      <c r="H243" s="334"/>
      <c r="I243" s="328" t="s">
        <v>16</v>
      </c>
      <c r="J243" s="328"/>
      <c r="K243" s="328"/>
      <c r="L243" s="328"/>
      <c r="M243" s="328"/>
      <c r="N243" s="329"/>
      <c r="O243" s="339" t="s">
        <v>17</v>
      </c>
      <c r="P243" s="340"/>
      <c r="Q243" s="340"/>
      <c r="R243" s="340"/>
      <c r="S243" s="340"/>
      <c r="T243" s="340"/>
      <c r="U243" s="341"/>
    </row>
    <row r="244" spans="1:21" ht="15.75" customHeight="1" thickBot="1">
      <c r="A244" s="4"/>
      <c r="B244" s="327"/>
      <c r="C244" s="328"/>
      <c r="D244" s="328"/>
      <c r="E244" s="328"/>
      <c r="F244" s="329"/>
      <c r="G244" s="335"/>
      <c r="H244" s="336"/>
      <c r="I244" s="280" t="s">
        <v>18</v>
      </c>
      <c r="J244" s="281"/>
      <c r="K244" s="282"/>
      <c r="L244" s="280" t="s">
        <v>25</v>
      </c>
      <c r="M244" s="281"/>
      <c r="N244" s="282"/>
      <c r="O244" s="280" t="s">
        <v>18</v>
      </c>
      <c r="P244" s="281"/>
      <c r="Q244" s="342"/>
      <c r="R244" s="343" t="s">
        <v>25</v>
      </c>
      <c r="S244" s="281"/>
      <c r="T244" s="282"/>
      <c r="U244" s="515" t="s">
        <v>20</v>
      </c>
    </row>
    <row r="245" spans="1:21" ht="25.5" customHeight="1" thickBot="1">
      <c r="A245" s="4"/>
      <c r="B245" s="327"/>
      <c r="C245" s="328"/>
      <c r="D245" s="328"/>
      <c r="E245" s="328"/>
      <c r="F245" s="329"/>
      <c r="G245" s="337"/>
      <c r="H245" s="338"/>
      <c r="I245" s="54" t="s">
        <v>26</v>
      </c>
      <c r="J245" s="53" t="s">
        <v>27</v>
      </c>
      <c r="K245" s="53" t="s">
        <v>28</v>
      </c>
      <c r="L245" s="54" t="s">
        <v>26</v>
      </c>
      <c r="M245" s="53" t="s">
        <v>27</v>
      </c>
      <c r="N245" s="55" t="s">
        <v>28</v>
      </c>
      <c r="O245" s="19" t="s">
        <v>26</v>
      </c>
      <c r="P245" s="54" t="s">
        <v>27</v>
      </c>
      <c r="Q245" s="20" t="s">
        <v>28</v>
      </c>
      <c r="R245" s="21" t="s">
        <v>26</v>
      </c>
      <c r="S245" s="56" t="s">
        <v>27</v>
      </c>
      <c r="T245" s="53" t="s">
        <v>28</v>
      </c>
      <c r="U245" s="516"/>
    </row>
    <row r="246" spans="1:21" ht="15.75" thickBot="1">
      <c r="A246" s="4"/>
      <c r="B246" s="293" t="s">
        <v>29</v>
      </c>
      <c r="C246" s="294"/>
      <c r="D246" s="294"/>
      <c r="E246" s="294"/>
      <c r="F246" s="294"/>
      <c r="G246" s="294"/>
      <c r="H246" s="294"/>
      <c r="I246" s="294"/>
      <c r="J246" s="294"/>
      <c r="K246" s="294"/>
      <c r="L246" s="294"/>
      <c r="M246" s="294"/>
      <c r="N246" s="294"/>
      <c r="O246" s="294"/>
      <c r="P246" s="294"/>
      <c r="Q246" s="294"/>
      <c r="R246" s="294"/>
      <c r="S246" s="294"/>
      <c r="T246" s="294"/>
      <c r="U246" s="295"/>
    </row>
    <row r="247" spans="1:21" s="40" customFormat="1" ht="15.75" customHeight="1">
      <c r="A247" s="134"/>
      <c r="B247" s="296" t="s">
        <v>82</v>
      </c>
      <c r="C247" s="297"/>
      <c r="D247" s="297"/>
      <c r="E247" s="297"/>
      <c r="F247" s="298"/>
      <c r="G247" s="299">
        <v>276000</v>
      </c>
      <c r="H247" s="300"/>
      <c r="I247" s="133">
        <v>23000</v>
      </c>
      <c r="J247" s="133">
        <v>0</v>
      </c>
      <c r="K247" s="133">
        <v>0</v>
      </c>
      <c r="L247" s="133">
        <v>30086.81</v>
      </c>
      <c r="M247" s="133">
        <v>0</v>
      </c>
      <c r="N247" s="133">
        <v>0</v>
      </c>
      <c r="O247" s="133">
        <f>+I247+O93</f>
        <v>46000</v>
      </c>
      <c r="P247" s="133">
        <f t="shared" ref="P247:T247" si="21">+J247+P93</f>
        <v>0</v>
      </c>
      <c r="Q247" s="135">
        <f t="shared" si="21"/>
        <v>0</v>
      </c>
      <c r="R247" s="133">
        <f t="shared" si="21"/>
        <v>44983.92</v>
      </c>
      <c r="S247" s="133">
        <f t="shared" si="21"/>
        <v>0</v>
      </c>
      <c r="T247" s="135">
        <f t="shared" si="21"/>
        <v>0</v>
      </c>
      <c r="U247" s="136">
        <f>R247/G247</f>
        <v>0.16298521739130434</v>
      </c>
    </row>
    <row r="248" spans="1:21" s="40" customFormat="1" ht="15" customHeight="1">
      <c r="A248" s="134"/>
      <c r="B248" s="301" t="s">
        <v>83</v>
      </c>
      <c r="C248" s="302"/>
      <c r="D248" s="302"/>
      <c r="E248" s="302"/>
      <c r="F248" s="303"/>
      <c r="G248" s="304">
        <v>270000</v>
      </c>
      <c r="H248" s="305"/>
      <c r="I248" s="148">
        <v>22500</v>
      </c>
      <c r="J248" s="89">
        <v>0</v>
      </c>
      <c r="K248" s="89">
        <v>0</v>
      </c>
      <c r="L248" s="89">
        <v>24530.17</v>
      </c>
      <c r="M248" s="89">
        <v>0</v>
      </c>
      <c r="N248" s="89">
        <v>0</v>
      </c>
      <c r="O248" s="89">
        <f t="shared" ref="O248:O257" si="22">+I248+O94</f>
        <v>45000</v>
      </c>
      <c r="P248" s="89">
        <f t="shared" ref="P248:P257" si="23">+J248+P94</f>
        <v>0</v>
      </c>
      <c r="Q248" s="89">
        <f t="shared" ref="Q248:Q257" si="24">+K248+Q94</f>
        <v>0</v>
      </c>
      <c r="R248" s="89">
        <f t="shared" ref="R248:R257" si="25">+L248+R94</f>
        <v>44769.36</v>
      </c>
      <c r="S248" s="89">
        <f t="shared" ref="S248:S257" si="26">+M248+S94</f>
        <v>0</v>
      </c>
      <c r="T248" s="89">
        <f t="shared" ref="T248:T257" si="27">+N248+T94</f>
        <v>0</v>
      </c>
      <c r="U248" s="138">
        <f>R248/G248</f>
        <v>0.16581244444444446</v>
      </c>
    </row>
    <row r="249" spans="1:21" s="40" customFormat="1" ht="15" customHeight="1">
      <c r="A249" s="134"/>
      <c r="B249" s="301" t="s">
        <v>85</v>
      </c>
      <c r="C249" s="302"/>
      <c r="D249" s="302"/>
      <c r="E249" s="302"/>
      <c r="F249" s="303"/>
      <c r="G249" s="304">
        <v>8250</v>
      </c>
      <c r="H249" s="305"/>
      <c r="I249" s="148">
        <v>0</v>
      </c>
      <c r="J249" s="89">
        <v>0</v>
      </c>
      <c r="K249" s="89">
        <v>0</v>
      </c>
      <c r="L249" s="89">
        <v>0</v>
      </c>
      <c r="M249" s="89">
        <v>0</v>
      </c>
      <c r="N249" s="89">
        <v>0</v>
      </c>
      <c r="O249" s="89">
        <f t="shared" si="22"/>
        <v>0</v>
      </c>
      <c r="P249" s="89">
        <f t="shared" si="23"/>
        <v>0</v>
      </c>
      <c r="Q249" s="89">
        <f t="shared" si="24"/>
        <v>0</v>
      </c>
      <c r="R249" s="89">
        <f t="shared" si="25"/>
        <v>0</v>
      </c>
      <c r="S249" s="89">
        <f t="shared" si="26"/>
        <v>0</v>
      </c>
      <c r="T249" s="89">
        <f t="shared" si="27"/>
        <v>0</v>
      </c>
      <c r="U249" s="138">
        <f>R249/G249</f>
        <v>0</v>
      </c>
    </row>
    <row r="250" spans="1:21" s="40" customFormat="1">
      <c r="A250" s="134"/>
      <c r="B250" s="301" t="s">
        <v>136</v>
      </c>
      <c r="C250" s="302"/>
      <c r="D250" s="302"/>
      <c r="E250" s="302"/>
      <c r="F250" s="303"/>
      <c r="G250" s="304">
        <v>135300</v>
      </c>
      <c r="H250" s="305"/>
      <c r="I250" s="148">
        <v>22000</v>
      </c>
      <c r="J250" s="89">
        <v>0</v>
      </c>
      <c r="K250" s="89">
        <v>0</v>
      </c>
      <c r="L250" s="89">
        <v>23000</v>
      </c>
      <c r="M250" s="89">
        <v>0</v>
      </c>
      <c r="N250" s="89">
        <v>0</v>
      </c>
      <c r="O250" s="89">
        <f t="shared" si="22"/>
        <v>22000</v>
      </c>
      <c r="P250" s="89">
        <f t="shared" si="23"/>
        <v>0</v>
      </c>
      <c r="Q250" s="89">
        <f t="shared" si="24"/>
        <v>0</v>
      </c>
      <c r="R250" s="89">
        <f t="shared" si="25"/>
        <v>23000</v>
      </c>
      <c r="S250" s="89">
        <f t="shared" si="26"/>
        <v>0</v>
      </c>
      <c r="T250" s="89">
        <f t="shared" si="27"/>
        <v>0</v>
      </c>
      <c r="U250" s="138">
        <f>R250/G250</f>
        <v>0.16999260901699925</v>
      </c>
    </row>
    <row r="251" spans="1:21" s="40" customFormat="1" ht="15" customHeight="1">
      <c r="A251" s="134"/>
      <c r="B251" s="301" t="s">
        <v>141</v>
      </c>
      <c r="C251" s="302"/>
      <c r="D251" s="302"/>
      <c r="E251" s="302"/>
      <c r="F251" s="303"/>
      <c r="G251" s="304">
        <v>45500</v>
      </c>
      <c r="H251" s="305"/>
      <c r="I251" s="148">
        <v>0</v>
      </c>
      <c r="J251" s="89">
        <v>0</v>
      </c>
      <c r="K251" s="89">
        <v>0</v>
      </c>
      <c r="L251" s="89">
        <v>0</v>
      </c>
      <c r="M251" s="89">
        <v>0</v>
      </c>
      <c r="N251" s="89">
        <v>0</v>
      </c>
      <c r="O251" s="89">
        <f t="shared" si="22"/>
        <v>0</v>
      </c>
      <c r="P251" s="89">
        <f t="shared" si="23"/>
        <v>0</v>
      </c>
      <c r="Q251" s="89">
        <f t="shared" si="24"/>
        <v>0</v>
      </c>
      <c r="R251" s="89">
        <f t="shared" si="25"/>
        <v>0</v>
      </c>
      <c r="S251" s="89">
        <f t="shared" si="26"/>
        <v>0</v>
      </c>
      <c r="T251" s="89">
        <f t="shared" si="27"/>
        <v>0</v>
      </c>
      <c r="U251" s="138">
        <f>R251/G251</f>
        <v>0</v>
      </c>
    </row>
    <row r="252" spans="1:21">
      <c r="A252" s="23"/>
      <c r="B252" s="260" t="s">
        <v>128</v>
      </c>
      <c r="C252" s="261"/>
      <c r="D252" s="261"/>
      <c r="E252" s="261"/>
      <c r="F252" s="262"/>
      <c r="G252" s="263">
        <v>40000</v>
      </c>
      <c r="H252" s="306"/>
      <c r="I252" s="62">
        <v>8000</v>
      </c>
      <c r="J252" s="65">
        <v>0</v>
      </c>
      <c r="K252" s="65">
        <v>0</v>
      </c>
      <c r="L252" s="65">
        <v>0</v>
      </c>
      <c r="M252" s="65">
        <v>0</v>
      </c>
      <c r="N252" s="65">
        <v>0</v>
      </c>
      <c r="O252" s="65">
        <f t="shared" si="22"/>
        <v>8000</v>
      </c>
      <c r="P252" s="65">
        <f t="shared" si="23"/>
        <v>0</v>
      </c>
      <c r="Q252" s="65">
        <f t="shared" si="24"/>
        <v>0</v>
      </c>
      <c r="R252" s="65">
        <f t="shared" si="25"/>
        <v>21107.56</v>
      </c>
      <c r="S252" s="65">
        <f t="shared" si="26"/>
        <v>0</v>
      </c>
      <c r="T252" s="65">
        <f t="shared" si="27"/>
        <v>0</v>
      </c>
      <c r="U252" s="66">
        <f t="shared" ref="U252:U253" si="28">R252/G252</f>
        <v>0.52768900000000007</v>
      </c>
    </row>
    <row r="253" spans="1:21">
      <c r="A253" s="23"/>
      <c r="B253" s="260" t="s">
        <v>86</v>
      </c>
      <c r="C253" s="261"/>
      <c r="D253" s="261"/>
      <c r="E253" s="261"/>
      <c r="F253" s="262"/>
      <c r="G253" s="263">
        <v>1500</v>
      </c>
      <c r="H253" s="306"/>
      <c r="I253" s="62">
        <v>0</v>
      </c>
      <c r="J253" s="65">
        <v>0</v>
      </c>
      <c r="K253" s="65">
        <v>0</v>
      </c>
      <c r="L253" s="65">
        <v>0</v>
      </c>
      <c r="M253" s="65">
        <v>0</v>
      </c>
      <c r="N253" s="65">
        <v>0</v>
      </c>
      <c r="O253" s="65">
        <f t="shared" si="22"/>
        <v>0</v>
      </c>
      <c r="P253" s="65">
        <f t="shared" si="23"/>
        <v>0</v>
      </c>
      <c r="Q253" s="65">
        <f t="shared" si="24"/>
        <v>0</v>
      </c>
      <c r="R253" s="65">
        <f t="shared" si="25"/>
        <v>0</v>
      </c>
      <c r="S253" s="65">
        <f t="shared" si="26"/>
        <v>0</v>
      </c>
      <c r="T253" s="65">
        <f t="shared" si="27"/>
        <v>0</v>
      </c>
      <c r="U253" s="66">
        <f t="shared" si="28"/>
        <v>0</v>
      </c>
    </row>
    <row r="254" spans="1:21" ht="15" customHeight="1">
      <c r="A254" s="23"/>
      <c r="B254" s="260" t="s">
        <v>129</v>
      </c>
      <c r="C254" s="261"/>
      <c r="D254" s="261"/>
      <c r="E254" s="261"/>
      <c r="F254" s="262"/>
      <c r="G254" s="263">
        <v>3800</v>
      </c>
      <c r="H254" s="306"/>
      <c r="I254" s="62">
        <v>3800</v>
      </c>
      <c r="J254" s="65">
        <v>0</v>
      </c>
      <c r="K254" s="65">
        <v>0</v>
      </c>
      <c r="L254" s="65">
        <v>1749.9</v>
      </c>
      <c r="M254" s="65">
        <v>0</v>
      </c>
      <c r="N254" s="65">
        <v>0</v>
      </c>
      <c r="O254" s="65">
        <f t="shared" si="22"/>
        <v>3800</v>
      </c>
      <c r="P254" s="65">
        <f t="shared" si="23"/>
        <v>0</v>
      </c>
      <c r="Q254" s="65">
        <f t="shared" si="24"/>
        <v>0</v>
      </c>
      <c r="R254" s="65">
        <f t="shared" si="25"/>
        <v>3799.9</v>
      </c>
      <c r="S254" s="65">
        <f t="shared" si="26"/>
        <v>0</v>
      </c>
      <c r="T254" s="65">
        <f t="shared" si="27"/>
        <v>0</v>
      </c>
      <c r="U254" s="66">
        <f>R254/G254</f>
        <v>0.99997368421052635</v>
      </c>
    </row>
    <row r="255" spans="1:21">
      <c r="A255" s="23"/>
      <c r="B255" s="260" t="s">
        <v>130</v>
      </c>
      <c r="C255" s="261"/>
      <c r="D255" s="261"/>
      <c r="E255" s="261"/>
      <c r="F255" s="262"/>
      <c r="G255" s="263">
        <v>7500</v>
      </c>
      <c r="H255" s="264"/>
      <c r="I255" s="26">
        <v>0</v>
      </c>
      <c r="J255" s="26">
        <v>0</v>
      </c>
      <c r="K255" s="26">
        <v>0</v>
      </c>
      <c r="L255" s="26">
        <v>0</v>
      </c>
      <c r="M255" s="26">
        <v>0</v>
      </c>
      <c r="N255" s="26">
        <v>0</v>
      </c>
      <c r="O255" s="26">
        <f t="shared" si="22"/>
        <v>0</v>
      </c>
      <c r="P255" s="26">
        <f t="shared" si="23"/>
        <v>0</v>
      </c>
      <c r="Q255" s="26">
        <f t="shared" si="24"/>
        <v>0</v>
      </c>
      <c r="R255" s="26">
        <f t="shared" si="25"/>
        <v>0</v>
      </c>
      <c r="S255" s="26">
        <f t="shared" si="26"/>
        <v>0</v>
      </c>
      <c r="T255" s="26">
        <f t="shared" si="27"/>
        <v>0</v>
      </c>
      <c r="U255" s="179">
        <f>R255/G255</f>
        <v>0</v>
      </c>
    </row>
    <row r="256" spans="1:21" ht="15" customHeight="1">
      <c r="A256" s="23"/>
      <c r="B256" s="260" t="s">
        <v>131</v>
      </c>
      <c r="C256" s="261"/>
      <c r="D256" s="261"/>
      <c r="E256" s="261"/>
      <c r="F256" s="262"/>
      <c r="G256" s="263">
        <v>36000</v>
      </c>
      <c r="H256" s="264"/>
      <c r="I256" s="26">
        <v>0</v>
      </c>
      <c r="J256" s="26">
        <v>0</v>
      </c>
      <c r="K256" s="26">
        <v>0</v>
      </c>
      <c r="L256" s="26">
        <v>0</v>
      </c>
      <c r="M256" s="26">
        <v>0</v>
      </c>
      <c r="N256" s="26">
        <v>0</v>
      </c>
      <c r="O256" s="26">
        <f t="shared" si="22"/>
        <v>0</v>
      </c>
      <c r="P256" s="26">
        <f t="shared" si="23"/>
        <v>0</v>
      </c>
      <c r="Q256" s="26">
        <f t="shared" si="24"/>
        <v>0</v>
      </c>
      <c r="R256" s="26">
        <f t="shared" si="25"/>
        <v>0</v>
      </c>
      <c r="S256" s="26">
        <f t="shared" si="26"/>
        <v>0</v>
      </c>
      <c r="T256" s="26">
        <f t="shared" si="27"/>
        <v>0</v>
      </c>
      <c r="U256" s="179">
        <f>R256/G256</f>
        <v>0</v>
      </c>
    </row>
    <row r="257" spans="1:22">
      <c r="A257" s="23"/>
      <c r="B257" s="260" t="s">
        <v>87</v>
      </c>
      <c r="C257" s="261"/>
      <c r="D257" s="261"/>
      <c r="E257" s="261"/>
      <c r="F257" s="262"/>
      <c r="G257" s="263">
        <v>6250</v>
      </c>
      <c r="H257" s="264"/>
      <c r="I257" s="26">
        <v>0</v>
      </c>
      <c r="J257" s="26">
        <v>0</v>
      </c>
      <c r="K257" s="26">
        <v>0</v>
      </c>
      <c r="L257" s="26">
        <v>0</v>
      </c>
      <c r="M257" s="26">
        <v>0</v>
      </c>
      <c r="N257" s="26">
        <v>0</v>
      </c>
      <c r="O257" s="26">
        <f t="shared" si="22"/>
        <v>0</v>
      </c>
      <c r="P257" s="26">
        <f t="shared" si="23"/>
        <v>0</v>
      </c>
      <c r="Q257" s="26">
        <f t="shared" si="24"/>
        <v>0</v>
      </c>
      <c r="R257" s="26">
        <f t="shared" si="25"/>
        <v>0</v>
      </c>
      <c r="S257" s="26">
        <f t="shared" si="26"/>
        <v>0</v>
      </c>
      <c r="T257" s="26">
        <f t="shared" si="27"/>
        <v>0</v>
      </c>
      <c r="U257" s="179">
        <f>R257/G257</f>
        <v>0</v>
      </c>
    </row>
    <row r="258" spans="1:22" ht="15.75" thickBot="1">
      <c r="A258" s="23"/>
      <c r="B258" s="265"/>
      <c r="C258" s="266"/>
      <c r="D258" s="266"/>
      <c r="E258" s="266"/>
      <c r="F258" s="267"/>
      <c r="G258" s="263"/>
      <c r="H258" s="264"/>
      <c r="I258" s="26"/>
      <c r="J258" s="26"/>
      <c r="K258" s="26"/>
      <c r="L258" s="26"/>
      <c r="M258" s="26"/>
      <c r="N258" s="26"/>
      <c r="O258" s="26"/>
      <c r="P258" s="26"/>
      <c r="Q258" s="26"/>
      <c r="R258" s="26"/>
      <c r="S258" s="26"/>
      <c r="T258" s="26"/>
      <c r="U258" s="63"/>
    </row>
    <row r="259" spans="1:22" ht="15.75" thickBot="1">
      <c r="A259" s="23"/>
      <c r="B259" s="270" t="s">
        <v>21</v>
      </c>
      <c r="C259" s="271"/>
      <c r="D259" s="271"/>
      <c r="E259" s="271"/>
      <c r="F259" s="272"/>
      <c r="G259" s="273">
        <f>SUM(G247:H258)</f>
        <v>830100</v>
      </c>
      <c r="H259" s="274"/>
      <c r="I259" s="29">
        <f>SUM(I247:I258)</f>
        <v>79300</v>
      </c>
      <c r="J259" s="29"/>
      <c r="K259" s="29"/>
      <c r="L259" s="29">
        <f>SUM(L247:L258)</f>
        <v>79366.87999999999</v>
      </c>
      <c r="M259" s="29"/>
      <c r="N259" s="29"/>
      <c r="O259" s="29">
        <f>SUM(O247:O258)</f>
        <v>124800</v>
      </c>
      <c r="P259" s="29"/>
      <c r="Q259" s="29"/>
      <c r="R259" s="29">
        <f>SUM(R247:R258)</f>
        <v>137660.74</v>
      </c>
      <c r="S259" s="29"/>
      <c r="T259" s="30"/>
      <c r="U259" s="73">
        <f>R259/G259</f>
        <v>0.16583633297193109</v>
      </c>
    </row>
    <row r="260" spans="1:22" ht="15.75" thickBot="1">
      <c r="A260" s="23"/>
      <c r="B260" s="266"/>
      <c r="C260" s="266"/>
      <c r="D260" s="266"/>
      <c r="E260" s="266"/>
      <c r="F260" s="266"/>
      <c r="G260" s="287"/>
      <c r="H260" s="287"/>
      <c r="I260" s="62"/>
      <c r="J260" s="62"/>
      <c r="K260" s="62"/>
      <c r="L260" s="62"/>
      <c r="M260" s="62"/>
      <c r="N260" s="62"/>
      <c r="O260" s="62"/>
      <c r="P260" s="62"/>
      <c r="Q260" s="62"/>
      <c r="R260" s="62"/>
      <c r="S260" s="62"/>
      <c r="T260" s="62"/>
      <c r="U260" s="198"/>
    </row>
    <row r="261" spans="1:22" ht="15.75" thickBot="1">
      <c r="A261" s="23"/>
      <c r="B261" s="288" t="s">
        <v>30</v>
      </c>
      <c r="C261" s="289"/>
      <c r="D261" s="289"/>
      <c r="E261" s="289"/>
      <c r="F261" s="289"/>
      <c r="G261" s="289"/>
      <c r="H261" s="289"/>
      <c r="I261" s="289"/>
      <c r="J261" s="289"/>
      <c r="K261" s="289"/>
      <c r="L261" s="289"/>
      <c r="M261" s="289"/>
      <c r="N261" s="289"/>
      <c r="O261" s="289"/>
      <c r="P261" s="289"/>
      <c r="Q261" s="289"/>
      <c r="R261" s="289"/>
      <c r="S261" s="289"/>
      <c r="T261" s="289"/>
      <c r="U261" s="290"/>
    </row>
    <row r="262" spans="1:22" ht="15" customHeight="1">
      <c r="A262" s="23"/>
      <c r="B262" s="260" t="s">
        <v>88</v>
      </c>
      <c r="C262" s="261"/>
      <c r="D262" s="261"/>
      <c r="E262" s="261"/>
      <c r="F262" s="262"/>
      <c r="G262" s="291">
        <v>45000</v>
      </c>
      <c r="H262" s="292"/>
      <c r="I262" s="69">
        <v>0</v>
      </c>
      <c r="J262" s="69">
        <v>0</v>
      </c>
      <c r="K262" s="69">
        <v>0</v>
      </c>
      <c r="L262" s="69">
        <v>0</v>
      </c>
      <c r="M262" s="69">
        <v>0</v>
      </c>
      <c r="N262" s="69">
        <v>0</v>
      </c>
      <c r="O262" s="69">
        <f t="shared" ref="O262:O267" si="29">+I262+O108</f>
        <v>0</v>
      </c>
      <c r="P262" s="69">
        <f t="shared" ref="P262:P267" si="30">+J262+P108</f>
        <v>0</v>
      </c>
      <c r="Q262" s="69">
        <f t="shared" ref="Q262:Q267" si="31">+K262+Q108</f>
        <v>0</v>
      </c>
      <c r="R262" s="69">
        <f t="shared" ref="R262:R267" si="32">+L262+R108</f>
        <v>0</v>
      </c>
      <c r="S262" s="69">
        <f t="shared" ref="S262:S267" si="33">+M262+S108</f>
        <v>0</v>
      </c>
      <c r="T262" s="64">
        <f t="shared" ref="T262:T267" si="34">+N262+T108</f>
        <v>0</v>
      </c>
      <c r="U262" s="70">
        <f t="shared" ref="U262:U267" si="35">R262/G262</f>
        <v>0</v>
      </c>
    </row>
    <row r="263" spans="1:22">
      <c r="A263" s="23"/>
      <c r="B263" s="260" t="s">
        <v>89</v>
      </c>
      <c r="C263" s="261"/>
      <c r="D263" s="261"/>
      <c r="E263" s="261"/>
      <c r="F263" s="262"/>
      <c r="G263" s="263">
        <v>30000</v>
      </c>
      <c r="H263" s="264"/>
      <c r="I263" s="26">
        <v>0</v>
      </c>
      <c r="J263" s="26">
        <v>0</v>
      </c>
      <c r="K263" s="26">
        <v>0</v>
      </c>
      <c r="L263" s="26">
        <v>0</v>
      </c>
      <c r="M263" s="26">
        <v>0</v>
      </c>
      <c r="N263" s="26">
        <v>0</v>
      </c>
      <c r="O263" s="26">
        <f t="shared" si="29"/>
        <v>0</v>
      </c>
      <c r="P263" s="26">
        <f t="shared" si="30"/>
        <v>0</v>
      </c>
      <c r="Q263" s="26">
        <f t="shared" si="31"/>
        <v>0</v>
      </c>
      <c r="R263" s="26">
        <f t="shared" si="32"/>
        <v>0</v>
      </c>
      <c r="S263" s="26">
        <f t="shared" si="33"/>
        <v>0</v>
      </c>
      <c r="T263" s="65">
        <f t="shared" si="34"/>
        <v>0</v>
      </c>
      <c r="U263" s="66">
        <f t="shared" si="35"/>
        <v>0</v>
      </c>
    </row>
    <row r="264" spans="1:22">
      <c r="A264" s="23"/>
      <c r="B264" s="260" t="s">
        <v>92</v>
      </c>
      <c r="C264" s="261"/>
      <c r="D264" s="261"/>
      <c r="E264" s="261"/>
      <c r="F264" s="262"/>
      <c r="G264" s="263">
        <v>36000</v>
      </c>
      <c r="H264" s="264"/>
      <c r="I264" s="26">
        <v>12000</v>
      </c>
      <c r="J264" s="26">
        <v>0</v>
      </c>
      <c r="K264" s="26">
        <v>0</v>
      </c>
      <c r="L264" s="26">
        <v>0</v>
      </c>
      <c r="M264" s="26">
        <v>0</v>
      </c>
      <c r="N264" s="26">
        <v>0</v>
      </c>
      <c r="O264" s="26">
        <f t="shared" si="29"/>
        <v>12000</v>
      </c>
      <c r="P264" s="26">
        <f t="shared" si="30"/>
        <v>0</v>
      </c>
      <c r="Q264" s="26">
        <f t="shared" si="31"/>
        <v>0</v>
      </c>
      <c r="R264" s="26">
        <f t="shared" si="32"/>
        <v>0</v>
      </c>
      <c r="S264" s="26">
        <f t="shared" si="33"/>
        <v>0</v>
      </c>
      <c r="T264" s="65">
        <f t="shared" si="34"/>
        <v>0</v>
      </c>
      <c r="U264" s="66">
        <f t="shared" si="35"/>
        <v>0</v>
      </c>
    </row>
    <row r="265" spans="1:22" ht="15" customHeight="1">
      <c r="A265" s="23"/>
      <c r="B265" s="260" t="s">
        <v>90</v>
      </c>
      <c r="C265" s="261"/>
      <c r="D265" s="261"/>
      <c r="E265" s="261"/>
      <c r="F265" s="262"/>
      <c r="G265" s="263">
        <v>32000</v>
      </c>
      <c r="H265" s="264"/>
      <c r="I265" s="26">
        <v>0</v>
      </c>
      <c r="J265" s="26">
        <v>0</v>
      </c>
      <c r="K265" s="26">
        <v>0</v>
      </c>
      <c r="L265" s="26">
        <v>0</v>
      </c>
      <c r="M265" s="26">
        <v>0</v>
      </c>
      <c r="N265" s="26">
        <v>0</v>
      </c>
      <c r="O265" s="26">
        <f t="shared" si="29"/>
        <v>0</v>
      </c>
      <c r="P265" s="26">
        <f t="shared" si="30"/>
        <v>0</v>
      </c>
      <c r="Q265" s="26">
        <f t="shared" si="31"/>
        <v>0</v>
      </c>
      <c r="R265" s="26">
        <f t="shared" si="32"/>
        <v>0</v>
      </c>
      <c r="S265" s="26">
        <f t="shared" si="33"/>
        <v>0</v>
      </c>
      <c r="T265" s="65">
        <f t="shared" si="34"/>
        <v>0</v>
      </c>
      <c r="U265" s="66">
        <f t="shared" si="35"/>
        <v>0</v>
      </c>
    </row>
    <row r="266" spans="1:22" ht="15" customHeight="1">
      <c r="A266" s="23"/>
      <c r="B266" s="260" t="s">
        <v>91</v>
      </c>
      <c r="C266" s="261"/>
      <c r="D266" s="261"/>
      <c r="E266" s="261"/>
      <c r="F266" s="262"/>
      <c r="G266" s="263">
        <v>22500</v>
      </c>
      <c r="H266" s="264"/>
      <c r="I266" s="26">
        <v>0</v>
      </c>
      <c r="J266" s="26">
        <v>0</v>
      </c>
      <c r="K266" s="26">
        <v>0</v>
      </c>
      <c r="L266" s="26">
        <v>0</v>
      </c>
      <c r="M266" s="26">
        <v>0</v>
      </c>
      <c r="N266" s="26">
        <v>0</v>
      </c>
      <c r="O266" s="26">
        <f t="shared" si="29"/>
        <v>0</v>
      </c>
      <c r="P266" s="26">
        <f t="shared" si="30"/>
        <v>0</v>
      </c>
      <c r="Q266" s="26">
        <f t="shared" si="31"/>
        <v>0</v>
      </c>
      <c r="R266" s="26">
        <f t="shared" si="32"/>
        <v>0</v>
      </c>
      <c r="S266" s="26">
        <f t="shared" si="33"/>
        <v>0</v>
      </c>
      <c r="T266" s="65">
        <f t="shared" si="34"/>
        <v>0</v>
      </c>
      <c r="U266" s="66">
        <f t="shared" si="35"/>
        <v>0</v>
      </c>
    </row>
    <row r="267" spans="1:22" ht="15" customHeight="1">
      <c r="A267" s="23"/>
      <c r="B267" s="260" t="s">
        <v>93</v>
      </c>
      <c r="C267" s="261"/>
      <c r="D267" s="261"/>
      <c r="E267" s="261"/>
      <c r="F267" s="262"/>
      <c r="G267" s="263">
        <v>4400</v>
      </c>
      <c r="H267" s="264"/>
      <c r="I267" s="26">
        <v>4400</v>
      </c>
      <c r="J267" s="26">
        <v>0</v>
      </c>
      <c r="K267" s="26">
        <v>0</v>
      </c>
      <c r="L267" s="26">
        <v>1707.91</v>
      </c>
      <c r="M267" s="26">
        <v>0</v>
      </c>
      <c r="N267" s="26">
        <v>0</v>
      </c>
      <c r="O267" s="26">
        <f t="shared" si="29"/>
        <v>4400</v>
      </c>
      <c r="P267" s="26">
        <f t="shared" si="30"/>
        <v>0</v>
      </c>
      <c r="Q267" s="26">
        <f t="shared" si="31"/>
        <v>0</v>
      </c>
      <c r="R267" s="26">
        <f t="shared" si="32"/>
        <v>1707.91</v>
      </c>
      <c r="S267" s="26">
        <f t="shared" si="33"/>
        <v>0</v>
      </c>
      <c r="T267" s="65">
        <f t="shared" si="34"/>
        <v>0</v>
      </c>
      <c r="U267" s="66">
        <f t="shared" si="35"/>
        <v>0.38816136363636367</v>
      </c>
    </row>
    <row r="268" spans="1:22" ht="15.75" thickBot="1">
      <c r="A268" s="23"/>
      <c r="B268" s="265"/>
      <c r="C268" s="266"/>
      <c r="D268" s="266"/>
      <c r="E268" s="266"/>
      <c r="F268" s="267"/>
      <c r="G268" s="268"/>
      <c r="H268" s="269"/>
      <c r="I268" s="61"/>
      <c r="J268" s="61"/>
      <c r="K268" s="61"/>
      <c r="L268" s="61"/>
      <c r="M268" s="61"/>
      <c r="N268" s="61"/>
      <c r="O268" s="61"/>
      <c r="P268" s="61"/>
      <c r="Q268" s="61"/>
      <c r="R268" s="61"/>
      <c r="S268" s="61"/>
      <c r="T268" s="71"/>
      <c r="U268" s="200"/>
    </row>
    <row r="269" spans="1:22" ht="15.75" thickBot="1">
      <c r="A269" s="23"/>
      <c r="B269" s="270" t="s">
        <v>21</v>
      </c>
      <c r="C269" s="271"/>
      <c r="D269" s="271"/>
      <c r="E269" s="271"/>
      <c r="F269" s="272"/>
      <c r="G269" s="273">
        <f>SUM(G262:H268)</f>
        <v>169900</v>
      </c>
      <c r="H269" s="274"/>
      <c r="I269" s="29">
        <f>SUM(I262:I268)</f>
        <v>16400</v>
      </c>
      <c r="J269" s="29"/>
      <c r="K269" s="29"/>
      <c r="L269" s="29">
        <f>SUM(L262:L268)</f>
        <v>1707.91</v>
      </c>
      <c r="M269" s="29"/>
      <c r="N269" s="29"/>
      <c r="O269" s="29">
        <f>SUM(O262:O268)</f>
        <v>16400</v>
      </c>
      <c r="P269" s="29"/>
      <c r="Q269" s="29"/>
      <c r="R269" s="29">
        <f>SUM(R262:R268)</f>
        <v>1707.91</v>
      </c>
      <c r="S269" s="30"/>
      <c r="T269" s="68"/>
      <c r="U269" s="66">
        <f t="shared" ref="U269" si="36">R269/G269</f>
        <v>1.0052442613301942E-2</v>
      </c>
    </row>
    <row r="270" spans="1:22" ht="15.75" thickBot="1">
      <c r="C270" s="32"/>
      <c r="I270" s="33"/>
      <c r="L270" s="33"/>
      <c r="N270" s="33"/>
      <c r="U270" s="201"/>
    </row>
    <row r="271" spans="1:22" ht="15.75" thickBot="1">
      <c r="B271" s="275" t="s">
        <v>31</v>
      </c>
      <c r="C271" s="276"/>
      <c r="D271" s="276"/>
      <c r="E271" s="276"/>
      <c r="F271" s="276"/>
      <c r="G271" s="276"/>
      <c r="H271" s="276"/>
      <c r="I271" s="276"/>
      <c r="J271" s="276"/>
      <c r="K271" s="276"/>
      <c r="L271" s="276"/>
      <c r="M271" s="276"/>
      <c r="N271" s="276"/>
      <c r="O271" s="276"/>
      <c r="P271" s="276"/>
      <c r="Q271" s="276"/>
      <c r="R271" s="276"/>
      <c r="S271" s="276"/>
      <c r="T271" s="276"/>
      <c r="U271" s="276"/>
      <c r="V271" s="34"/>
    </row>
    <row r="272" spans="1:22" ht="15" customHeight="1" thickBot="1">
      <c r="B272" s="277"/>
      <c r="C272" s="278"/>
      <c r="D272" s="280" t="s">
        <v>15</v>
      </c>
      <c r="E272" s="281"/>
      <c r="F272" s="281"/>
      <c r="G272" s="281"/>
      <c r="H272" s="281"/>
      <c r="I272" s="282"/>
      <c r="J272" s="280" t="s">
        <v>32</v>
      </c>
      <c r="K272" s="281"/>
      <c r="L272" s="281"/>
      <c r="M272" s="281"/>
      <c r="N272" s="281"/>
      <c r="O272" s="282"/>
      <c r="P272" s="280" t="s">
        <v>17</v>
      </c>
      <c r="Q272" s="281"/>
      <c r="R272" s="281"/>
      <c r="S272" s="281"/>
      <c r="T272" s="281"/>
      <c r="U272" s="202"/>
    </row>
    <row r="273" spans="1:21" ht="15.75" customHeight="1" thickBot="1">
      <c r="B273" s="229"/>
      <c r="C273" s="279"/>
      <c r="D273" s="503" t="s">
        <v>26</v>
      </c>
      <c r="E273" s="504"/>
      <c r="F273" s="504" t="s">
        <v>27</v>
      </c>
      <c r="G273" s="504"/>
      <c r="H273" s="505" t="s">
        <v>28</v>
      </c>
      <c r="I273" s="506"/>
      <c r="J273" s="503" t="s">
        <v>26</v>
      </c>
      <c r="K273" s="504"/>
      <c r="L273" s="504" t="s">
        <v>27</v>
      </c>
      <c r="M273" s="504"/>
      <c r="N273" s="505" t="s">
        <v>28</v>
      </c>
      <c r="O273" s="506"/>
      <c r="P273" s="503" t="s">
        <v>26</v>
      </c>
      <c r="Q273" s="504"/>
      <c r="R273" s="504" t="s">
        <v>27</v>
      </c>
      <c r="S273" s="504"/>
      <c r="T273" s="505" t="s">
        <v>28</v>
      </c>
      <c r="U273" s="506"/>
    </row>
    <row r="274" spans="1:21" ht="30" customHeight="1">
      <c r="A274" s="23"/>
      <c r="B274" s="243" t="s">
        <v>33</v>
      </c>
      <c r="C274" s="244"/>
      <c r="D274" s="487">
        <v>830100</v>
      </c>
      <c r="E274" s="488"/>
      <c r="F274" s="488">
        <v>0</v>
      </c>
      <c r="G274" s="488"/>
      <c r="H274" s="488">
        <v>0</v>
      </c>
      <c r="I274" s="489"/>
      <c r="J274" s="487">
        <f>+L259</f>
        <v>79366.87999999999</v>
      </c>
      <c r="K274" s="488"/>
      <c r="L274" s="488">
        <f>+M259</f>
        <v>0</v>
      </c>
      <c r="M274" s="488"/>
      <c r="N274" s="488">
        <v>0</v>
      </c>
      <c r="O274" s="489"/>
      <c r="P274" s="487">
        <f>+R259</f>
        <v>137660.74</v>
      </c>
      <c r="Q274" s="488"/>
      <c r="R274" s="488">
        <f>+S259</f>
        <v>0</v>
      </c>
      <c r="S274" s="488"/>
      <c r="T274" s="488">
        <v>0</v>
      </c>
      <c r="U274" s="489"/>
    </row>
    <row r="275" spans="1:21" ht="30" customHeight="1" thickBot="1">
      <c r="A275" s="4"/>
      <c r="B275" s="252" t="s">
        <v>34</v>
      </c>
      <c r="C275" s="253"/>
      <c r="D275" s="490">
        <v>169900</v>
      </c>
      <c r="E275" s="491"/>
      <c r="F275" s="491">
        <v>0</v>
      </c>
      <c r="G275" s="491"/>
      <c r="H275" s="491">
        <v>0</v>
      </c>
      <c r="I275" s="492"/>
      <c r="J275" s="490">
        <f>+L269</f>
        <v>1707.91</v>
      </c>
      <c r="K275" s="491"/>
      <c r="L275" s="491">
        <f>+M269</f>
        <v>0</v>
      </c>
      <c r="M275" s="491"/>
      <c r="N275" s="491">
        <v>0</v>
      </c>
      <c r="O275" s="492"/>
      <c r="P275" s="490">
        <f>+R269</f>
        <v>1707.91</v>
      </c>
      <c r="Q275" s="491"/>
      <c r="R275" s="491">
        <f>+S269</f>
        <v>0</v>
      </c>
      <c r="S275" s="491"/>
      <c r="T275" s="491">
        <v>0</v>
      </c>
      <c r="U275" s="492"/>
    </row>
    <row r="276" spans="1:21" ht="15.75" thickBot="1">
      <c r="A276" s="23"/>
      <c r="B276" s="534" t="s">
        <v>21</v>
      </c>
      <c r="C276" s="535"/>
      <c r="D276" s="484">
        <f>SUM(D274:E275)</f>
        <v>1000000</v>
      </c>
      <c r="E276" s="485"/>
      <c r="F276" s="485">
        <f>SUM(F274:G275)</f>
        <v>0</v>
      </c>
      <c r="G276" s="485"/>
      <c r="H276" s="485">
        <f>SUM(H274:I275)</f>
        <v>0</v>
      </c>
      <c r="I276" s="486"/>
      <c r="J276" s="484">
        <f>SUM(J274:K275)</f>
        <v>81074.789999999994</v>
      </c>
      <c r="K276" s="485"/>
      <c r="L276" s="485">
        <f>SUM(L274:M275)</f>
        <v>0</v>
      </c>
      <c r="M276" s="485"/>
      <c r="N276" s="485">
        <f>SUM(N274:O275)</f>
        <v>0</v>
      </c>
      <c r="O276" s="486"/>
      <c r="P276" s="484">
        <f>SUM(P274:Q275)</f>
        <v>139368.65</v>
      </c>
      <c r="Q276" s="485"/>
      <c r="R276" s="485">
        <f>SUM(R274:S275)</f>
        <v>0</v>
      </c>
      <c r="S276" s="485"/>
      <c r="T276" s="485">
        <f>SUM(T274:U275)</f>
        <v>0</v>
      </c>
      <c r="U276" s="486"/>
    </row>
    <row r="277" spans="1:21">
      <c r="A277" s="23"/>
      <c r="B277" s="54"/>
      <c r="C277" s="54"/>
      <c r="D277" s="54"/>
      <c r="E277" s="54"/>
      <c r="F277" s="57"/>
      <c r="G277" s="57"/>
      <c r="H277" s="52"/>
      <c r="I277" s="52"/>
      <c r="J277" s="57"/>
      <c r="K277" s="57"/>
      <c r="L277" s="57"/>
      <c r="M277" s="52"/>
      <c r="N277" s="57"/>
      <c r="O277" s="52"/>
      <c r="P277" s="52"/>
      <c r="Q277" s="57"/>
      <c r="R277" s="23"/>
      <c r="S277" s="23"/>
      <c r="T277" s="23"/>
      <c r="U277" s="203"/>
    </row>
    <row r="278" spans="1:21" ht="15.75" thickBot="1">
      <c r="A278" s="23"/>
      <c r="B278" s="54"/>
      <c r="C278" s="54"/>
      <c r="D278" s="54"/>
      <c r="E278" s="54"/>
      <c r="F278" s="57"/>
      <c r="G278" s="57"/>
      <c r="H278" s="57"/>
      <c r="I278" s="57"/>
      <c r="J278" s="57"/>
      <c r="K278" s="57"/>
      <c r="L278" s="57"/>
      <c r="M278" s="57"/>
      <c r="N278" s="57"/>
      <c r="O278" s="57"/>
      <c r="P278" s="57"/>
      <c r="Q278" s="57"/>
      <c r="R278" s="23"/>
      <c r="S278" s="23"/>
      <c r="T278" s="23"/>
      <c r="U278" s="203"/>
    </row>
    <row r="279" spans="1:21" ht="15.75" thickBot="1">
      <c r="B279" s="227" t="s">
        <v>35</v>
      </c>
      <c r="C279" s="228"/>
      <c r="D279" s="228"/>
      <c r="E279" s="229"/>
      <c r="F279" s="215"/>
      <c r="G279" s="215"/>
      <c r="H279" s="215"/>
      <c r="I279" s="215"/>
      <c r="J279" s="215"/>
      <c r="K279" s="215"/>
      <c r="L279" s="215"/>
      <c r="M279" s="215"/>
      <c r="N279" s="215"/>
      <c r="O279" s="215"/>
      <c r="P279" s="215"/>
      <c r="Q279" s="215"/>
      <c r="R279" s="215"/>
      <c r="S279" s="215"/>
      <c r="T279" s="215"/>
      <c r="U279" s="215"/>
    </row>
    <row r="280" spans="1:21">
      <c r="B280" s="453"/>
      <c r="C280" s="454"/>
      <c r="D280" s="454"/>
      <c r="E280" s="454"/>
      <c r="F280" s="454"/>
      <c r="G280" s="454"/>
      <c r="H280" s="454"/>
      <c r="I280" s="454"/>
      <c r="J280" s="454"/>
      <c r="K280" s="454"/>
      <c r="L280" s="454"/>
      <c r="M280" s="454"/>
      <c r="N280" s="454"/>
      <c r="O280" s="454"/>
      <c r="P280" s="454"/>
      <c r="Q280" s="454"/>
      <c r="R280" s="454"/>
      <c r="S280" s="454"/>
      <c r="T280" s="454"/>
      <c r="U280" s="455"/>
    </row>
    <row r="281" spans="1:21">
      <c r="B281" s="456"/>
      <c r="C281" s="457"/>
      <c r="D281" s="457"/>
      <c r="E281" s="457"/>
      <c r="F281" s="457"/>
      <c r="G281" s="457"/>
      <c r="H281" s="457"/>
      <c r="I281" s="457"/>
      <c r="J281" s="457"/>
      <c r="K281" s="457"/>
      <c r="L281" s="457"/>
      <c r="M281" s="457"/>
      <c r="N281" s="457"/>
      <c r="O281" s="457"/>
      <c r="P281" s="457"/>
      <c r="Q281" s="457"/>
      <c r="R281" s="457"/>
      <c r="S281" s="457"/>
      <c r="T281" s="457"/>
      <c r="U281" s="458"/>
    </row>
    <row r="282" spans="1:21">
      <c r="B282" s="456"/>
      <c r="C282" s="457"/>
      <c r="D282" s="457"/>
      <c r="E282" s="457"/>
      <c r="F282" s="457"/>
      <c r="G282" s="457"/>
      <c r="H282" s="457"/>
      <c r="I282" s="457"/>
      <c r="J282" s="457"/>
      <c r="K282" s="457"/>
      <c r="L282" s="457"/>
      <c r="M282" s="457"/>
      <c r="N282" s="457"/>
      <c r="O282" s="457"/>
      <c r="P282" s="457"/>
      <c r="Q282" s="457"/>
      <c r="R282" s="457"/>
      <c r="S282" s="457"/>
      <c r="T282" s="457"/>
      <c r="U282" s="458"/>
    </row>
    <row r="283" spans="1:21">
      <c r="B283" s="456"/>
      <c r="C283" s="457"/>
      <c r="D283" s="457"/>
      <c r="E283" s="457"/>
      <c r="F283" s="457"/>
      <c r="G283" s="457"/>
      <c r="H283" s="457"/>
      <c r="I283" s="457"/>
      <c r="J283" s="457"/>
      <c r="K283" s="457"/>
      <c r="L283" s="457"/>
      <c r="M283" s="457"/>
      <c r="N283" s="457"/>
      <c r="O283" s="457"/>
      <c r="P283" s="457"/>
      <c r="Q283" s="457"/>
      <c r="R283" s="457"/>
      <c r="S283" s="457"/>
      <c r="T283" s="457"/>
      <c r="U283" s="458"/>
    </row>
    <row r="284" spans="1:21">
      <c r="B284" s="456"/>
      <c r="C284" s="457"/>
      <c r="D284" s="457"/>
      <c r="E284" s="457"/>
      <c r="F284" s="457"/>
      <c r="G284" s="457"/>
      <c r="H284" s="457"/>
      <c r="I284" s="457"/>
      <c r="J284" s="457"/>
      <c r="K284" s="457"/>
      <c r="L284" s="457"/>
      <c r="M284" s="457"/>
      <c r="N284" s="457"/>
      <c r="O284" s="457"/>
      <c r="P284" s="457"/>
      <c r="Q284" s="457"/>
      <c r="R284" s="457"/>
      <c r="S284" s="457"/>
      <c r="T284" s="457"/>
      <c r="U284" s="458"/>
    </row>
    <row r="285" spans="1:21">
      <c r="B285" s="456"/>
      <c r="C285" s="457"/>
      <c r="D285" s="457"/>
      <c r="E285" s="457"/>
      <c r="F285" s="457"/>
      <c r="G285" s="457"/>
      <c r="H285" s="457"/>
      <c r="I285" s="457"/>
      <c r="J285" s="457"/>
      <c r="K285" s="457"/>
      <c r="L285" s="457"/>
      <c r="M285" s="457"/>
      <c r="N285" s="457"/>
      <c r="O285" s="457"/>
      <c r="P285" s="457"/>
      <c r="Q285" s="457"/>
      <c r="R285" s="457"/>
      <c r="S285" s="457"/>
      <c r="T285" s="457"/>
      <c r="U285" s="458"/>
    </row>
    <row r="286" spans="1:21" ht="15.75" thickBot="1">
      <c r="B286" s="459"/>
      <c r="C286" s="460"/>
      <c r="D286" s="460"/>
      <c r="E286" s="460"/>
      <c r="F286" s="460"/>
      <c r="G286" s="460"/>
      <c r="H286" s="460"/>
      <c r="I286" s="460"/>
      <c r="J286" s="460"/>
      <c r="K286" s="460"/>
      <c r="L286" s="460"/>
      <c r="M286" s="460"/>
      <c r="N286" s="460"/>
      <c r="O286" s="460"/>
      <c r="P286" s="460"/>
      <c r="Q286" s="460"/>
      <c r="R286" s="460"/>
      <c r="S286" s="460"/>
      <c r="T286" s="460"/>
      <c r="U286" s="461"/>
    </row>
    <row r="287" spans="1:21">
      <c r="B287" s="23"/>
    </row>
    <row r="288" spans="1:21">
      <c r="H288" s="40"/>
      <c r="I288" s="40"/>
      <c r="O288" s="40"/>
      <c r="Q288" s="40"/>
    </row>
    <row r="289" spans="2:21">
      <c r="B289" s="239" t="s">
        <v>38</v>
      </c>
      <c r="C289" s="239"/>
      <c r="D289" s="239"/>
      <c r="E289" s="239"/>
      <c r="F289" s="239"/>
      <c r="G289" s="239"/>
      <c r="I289" s="41"/>
      <c r="J289" s="213" t="s">
        <v>36</v>
      </c>
      <c r="K289" s="213"/>
      <c r="L289" s="213"/>
      <c r="M289" s="213"/>
      <c r="N289" s="213"/>
      <c r="O289" s="213"/>
      <c r="R289" s="213" t="s">
        <v>37</v>
      </c>
      <c r="S289" s="213"/>
      <c r="T289" s="213"/>
      <c r="U289" s="213"/>
    </row>
    <row r="290" spans="2:21">
      <c r="B290" s="239"/>
      <c r="C290" s="239"/>
      <c r="D290" s="239"/>
      <c r="E290" s="239"/>
      <c r="F290" s="239"/>
      <c r="G290" s="239"/>
      <c r="H290" s="42"/>
      <c r="I290" s="42"/>
      <c r="J290" s="240"/>
      <c r="K290" s="240"/>
      <c r="L290" s="240"/>
      <c r="M290" s="240"/>
      <c r="N290" s="240"/>
      <c r="O290" s="240"/>
      <c r="P290" s="42"/>
      <c r="Q290" s="42"/>
      <c r="R290" s="209" t="s">
        <v>0</v>
      </c>
      <c r="S290" s="209"/>
      <c r="T290" s="209"/>
      <c r="U290" s="209"/>
    </row>
    <row r="291" spans="2:21">
      <c r="B291" s="239"/>
      <c r="C291" s="239"/>
      <c r="D291" s="239"/>
      <c r="E291" s="239"/>
      <c r="F291" s="239"/>
      <c r="G291" s="239"/>
      <c r="H291" s="152"/>
      <c r="I291" s="152"/>
      <c r="J291" s="240"/>
      <c r="K291" s="240"/>
      <c r="L291" s="240"/>
      <c r="M291" s="240"/>
      <c r="N291" s="240"/>
      <c r="O291" s="240"/>
      <c r="P291" s="152"/>
      <c r="Q291" s="152"/>
      <c r="R291" s="209"/>
      <c r="S291" s="209"/>
      <c r="T291" s="209"/>
      <c r="U291" s="209"/>
    </row>
    <row r="292" spans="2:21">
      <c r="B292" s="239"/>
      <c r="C292" s="239"/>
      <c r="D292" s="239"/>
      <c r="E292" s="239"/>
      <c r="F292" s="239"/>
      <c r="G292" s="239"/>
      <c r="H292" s="152"/>
      <c r="I292" s="152"/>
      <c r="J292" s="240"/>
      <c r="K292" s="240"/>
      <c r="L292" s="240"/>
      <c r="M292" s="240"/>
      <c r="N292" s="240"/>
      <c r="O292" s="240"/>
      <c r="P292" s="152"/>
      <c r="Q292" s="152"/>
      <c r="R292" s="209"/>
      <c r="S292" s="209"/>
      <c r="T292" s="209"/>
      <c r="U292" s="209"/>
    </row>
    <row r="293" spans="2:21">
      <c r="B293" s="239"/>
      <c r="C293" s="239"/>
      <c r="D293" s="239"/>
      <c r="E293" s="239"/>
      <c r="F293" s="239"/>
      <c r="G293" s="239"/>
      <c r="H293" s="152"/>
      <c r="I293" s="152"/>
      <c r="J293" s="240"/>
      <c r="K293" s="240"/>
      <c r="L293" s="240"/>
      <c r="M293" s="240"/>
      <c r="N293" s="240"/>
      <c r="O293" s="240"/>
      <c r="P293" s="152"/>
      <c r="Q293" s="152"/>
      <c r="R293" s="209"/>
      <c r="S293" s="209"/>
      <c r="T293" s="209"/>
      <c r="U293" s="209"/>
    </row>
    <row r="294" spans="2:21" ht="15.75" thickBot="1">
      <c r="B294" s="242"/>
      <c r="C294" s="242"/>
      <c r="D294" s="242"/>
      <c r="E294" s="242"/>
      <c r="F294" s="242"/>
      <c r="G294" s="242"/>
      <c r="J294" s="241"/>
      <c r="K294" s="241"/>
      <c r="L294" s="241"/>
      <c r="M294" s="241"/>
      <c r="N294" s="241"/>
      <c r="O294" s="241"/>
      <c r="R294" s="215"/>
      <c r="S294" s="215"/>
      <c r="T294" s="215"/>
      <c r="U294" s="215"/>
    </row>
    <row r="295" spans="2:21">
      <c r="B295" s="209" t="s">
        <v>105</v>
      </c>
      <c r="C295" s="209"/>
      <c r="D295" s="209"/>
      <c r="E295" s="209"/>
      <c r="F295" s="209"/>
      <c r="G295" s="209"/>
      <c r="J295" s="210" t="s">
        <v>106</v>
      </c>
      <c r="K295" s="210"/>
      <c r="L295" s="210"/>
      <c r="M295" s="210"/>
      <c r="N295" s="210"/>
      <c r="O295" s="210"/>
      <c r="R295" s="211" t="s">
        <v>142</v>
      </c>
      <c r="S295" s="211"/>
      <c r="T295" s="211"/>
      <c r="U295" s="211"/>
    </row>
    <row r="296" spans="2:21">
      <c r="B296" s="210" t="s">
        <v>107</v>
      </c>
      <c r="C296" s="210"/>
      <c r="D296" s="210"/>
      <c r="E296" s="210"/>
      <c r="F296" s="210"/>
      <c r="G296" s="210"/>
      <c r="J296" s="212" t="s">
        <v>108</v>
      </c>
      <c r="K296" s="212"/>
      <c r="L296" s="212"/>
      <c r="M296" s="212"/>
      <c r="N296" s="212"/>
      <c r="O296" s="212"/>
      <c r="P296" s="109"/>
      <c r="Q296" s="109"/>
      <c r="R296" s="212" t="s">
        <v>109</v>
      </c>
      <c r="S296" s="212"/>
      <c r="T296" s="212"/>
      <c r="U296" s="212"/>
    </row>
    <row r="298" spans="2:21">
      <c r="J298" s="213" t="s">
        <v>50</v>
      </c>
      <c r="K298" s="213"/>
      <c r="L298" s="213"/>
      <c r="M298" s="213"/>
      <c r="N298" s="213"/>
      <c r="O298" s="213"/>
    </row>
    <row r="299" spans="2:21">
      <c r="B299" s="214" t="s">
        <v>153</v>
      </c>
      <c r="C299" s="214"/>
      <c r="D299" s="214"/>
      <c r="E299" s="214"/>
      <c r="F299" s="214"/>
      <c r="G299" s="214"/>
      <c r="J299" s="214" t="s">
        <v>48</v>
      </c>
      <c r="K299" s="214"/>
      <c r="L299" s="214"/>
      <c r="M299" s="214"/>
      <c r="N299" s="214"/>
      <c r="O299" s="214"/>
      <c r="R299" s="214" t="s">
        <v>51</v>
      </c>
      <c r="S299" s="214"/>
      <c r="T299" s="214"/>
      <c r="U299" s="214"/>
    </row>
    <row r="300" spans="2:21">
      <c r="B300" s="210"/>
      <c r="C300" s="210"/>
      <c r="D300" s="210"/>
      <c r="E300" s="210"/>
      <c r="F300" s="210"/>
      <c r="G300" s="210"/>
      <c r="J300" s="214"/>
      <c r="K300" s="214"/>
      <c r="L300" s="214"/>
      <c r="M300" s="214"/>
      <c r="N300" s="214"/>
      <c r="O300" s="214"/>
      <c r="R300" s="210"/>
      <c r="S300" s="210"/>
      <c r="T300" s="210"/>
      <c r="U300" s="210"/>
    </row>
    <row r="301" spans="2:21">
      <c r="B301" s="210"/>
      <c r="C301" s="210"/>
      <c r="D301" s="210"/>
      <c r="E301" s="210"/>
      <c r="F301" s="210"/>
      <c r="G301" s="210"/>
      <c r="J301" s="214"/>
      <c r="K301" s="214"/>
      <c r="L301" s="214"/>
      <c r="M301" s="214"/>
      <c r="N301" s="214"/>
      <c r="O301" s="214"/>
      <c r="R301" s="210"/>
      <c r="S301" s="210"/>
      <c r="T301" s="210"/>
      <c r="U301" s="210"/>
    </row>
    <row r="302" spans="2:21">
      <c r="B302" s="210"/>
      <c r="C302" s="210"/>
      <c r="D302" s="210"/>
      <c r="E302" s="210"/>
      <c r="F302" s="210"/>
      <c r="G302" s="210"/>
      <c r="J302" s="214"/>
      <c r="K302" s="214"/>
      <c r="L302" s="214"/>
      <c r="M302" s="214"/>
      <c r="N302" s="214"/>
      <c r="O302" s="214"/>
      <c r="R302" s="210"/>
      <c r="S302" s="210"/>
      <c r="T302" s="210"/>
      <c r="U302" s="210"/>
    </row>
    <row r="303" spans="2:21" ht="15.75" thickBot="1">
      <c r="B303" s="215"/>
      <c r="C303" s="215"/>
      <c r="D303" s="215"/>
      <c r="E303" s="215"/>
      <c r="F303" s="215"/>
      <c r="G303" s="215"/>
      <c r="H303" s="51"/>
      <c r="I303" s="51"/>
      <c r="J303" s="216"/>
      <c r="K303" s="216"/>
      <c r="L303" s="216"/>
      <c r="M303" s="216"/>
      <c r="N303" s="216"/>
      <c r="O303" s="216"/>
      <c r="P303" s="51"/>
      <c r="Q303" s="51"/>
      <c r="R303" s="215"/>
      <c r="S303" s="215"/>
      <c r="T303" s="215"/>
      <c r="U303" s="215"/>
    </row>
    <row r="304" spans="2:21">
      <c r="B304" s="217" t="s">
        <v>110</v>
      </c>
      <c r="C304" s="217"/>
      <c r="D304" s="217"/>
      <c r="E304" s="217"/>
      <c r="F304" s="217"/>
      <c r="G304" s="217"/>
      <c r="H304" s="110"/>
      <c r="I304" s="110"/>
      <c r="J304" s="217" t="s">
        <v>111</v>
      </c>
      <c r="K304" s="217"/>
      <c r="L304" s="217"/>
      <c r="M304" s="217"/>
      <c r="N304" s="217"/>
      <c r="O304" s="217"/>
      <c r="P304" s="51"/>
      <c r="Q304" s="51"/>
      <c r="R304" s="217" t="s">
        <v>112</v>
      </c>
      <c r="S304" s="217"/>
      <c r="T304" s="217"/>
      <c r="U304" s="217"/>
    </row>
    <row r="305" spans="1:21" ht="32.25" customHeight="1">
      <c r="B305" s="219" t="s">
        <v>152</v>
      </c>
      <c r="C305" s="219"/>
      <c r="D305" s="219"/>
      <c r="E305" s="219"/>
      <c r="F305" s="219"/>
      <c r="G305" s="219"/>
      <c r="J305" s="218" t="s">
        <v>113</v>
      </c>
      <c r="K305" s="218"/>
      <c r="L305" s="218"/>
      <c r="M305" s="218"/>
      <c r="N305" s="218"/>
      <c r="O305" s="218"/>
      <c r="R305" s="218" t="s">
        <v>114</v>
      </c>
      <c r="S305" s="218"/>
      <c r="T305" s="218"/>
      <c r="U305" s="218"/>
    </row>
    <row r="306" spans="1:21">
      <c r="B306" s="189"/>
      <c r="C306" s="189"/>
      <c r="D306" s="189"/>
      <c r="E306" s="189"/>
      <c r="F306" s="189"/>
      <c r="G306" s="189"/>
    </row>
    <row r="309" spans="1:21" ht="23.25">
      <c r="B309" s="451" t="s">
        <v>97</v>
      </c>
      <c r="C309" s="451"/>
      <c r="D309" s="451"/>
      <c r="E309" s="451"/>
      <c r="F309" s="451"/>
      <c r="G309" s="451"/>
      <c r="H309" s="451"/>
      <c r="I309" s="451"/>
      <c r="J309" s="451"/>
      <c r="K309" s="451"/>
      <c r="L309" s="451"/>
      <c r="M309" s="451"/>
      <c r="N309" s="451"/>
      <c r="O309" s="451"/>
      <c r="P309" s="451"/>
      <c r="Q309" s="451"/>
      <c r="R309" s="451"/>
      <c r="S309" s="451"/>
      <c r="T309" s="451"/>
      <c r="U309" s="451"/>
    </row>
    <row r="310" spans="1:21" ht="15" customHeight="1"/>
    <row r="311" spans="1:21" ht="15" customHeight="1"/>
    <row r="312" spans="1:21" ht="15" customHeight="1">
      <c r="F312" s="1"/>
      <c r="G312" s="1"/>
      <c r="H312" s="1"/>
      <c r="I312" s="1"/>
      <c r="J312" s="1"/>
      <c r="K312" s="1"/>
      <c r="L312" s="1"/>
      <c r="M312" s="1"/>
      <c r="N312" s="1"/>
      <c r="O312" s="1"/>
    </row>
    <row r="313" spans="1:21" ht="15" customHeight="1">
      <c r="F313" s="1"/>
      <c r="G313" s="1"/>
      <c r="H313" s="1"/>
      <c r="I313" s="1"/>
      <c r="J313" s="1"/>
      <c r="K313" s="1"/>
      <c r="L313" s="1"/>
      <c r="M313" s="1"/>
      <c r="N313" s="1"/>
      <c r="O313" s="1"/>
    </row>
    <row r="314" spans="1:21" ht="15" customHeight="1">
      <c r="B314" s="422" t="s">
        <v>123</v>
      </c>
      <c r="C314" s="422"/>
      <c r="D314" s="422"/>
      <c r="E314" s="422"/>
      <c r="F314" s="422"/>
      <c r="G314" s="422"/>
      <c r="H314" s="422"/>
      <c r="I314" s="422"/>
      <c r="J314" s="422"/>
      <c r="K314" s="422"/>
      <c r="L314" s="422"/>
      <c r="M314" s="422"/>
      <c r="N314" s="422"/>
      <c r="O314" s="422"/>
      <c r="P314" s="422"/>
      <c r="Q314" s="422"/>
      <c r="R314" s="422"/>
      <c r="S314" s="422"/>
      <c r="T314" s="422"/>
      <c r="U314" s="422"/>
    </row>
    <row r="315" spans="1:21" ht="15" customHeight="1">
      <c r="F315" t="s">
        <v>0</v>
      </c>
    </row>
    <row r="316" spans="1:21" ht="15" customHeight="1">
      <c r="B316" s="2"/>
      <c r="C316" s="2"/>
      <c r="D316" s="2"/>
      <c r="E316" s="2"/>
      <c r="F316" s="2"/>
      <c r="G316" s="2"/>
      <c r="H316" s="2"/>
      <c r="I316" s="2"/>
      <c r="J316" s="2"/>
      <c r="K316" s="2"/>
      <c r="L316" s="2"/>
      <c r="M316" s="2"/>
      <c r="N316" s="2"/>
      <c r="O316" s="2"/>
      <c r="P316" s="2"/>
      <c r="Q316" s="2"/>
      <c r="R316" s="2"/>
      <c r="S316" s="2"/>
      <c r="T316" s="2"/>
      <c r="U316" s="193"/>
    </row>
    <row r="317" spans="1:21" ht="15" customHeight="1" thickBot="1">
      <c r="B317" s="3"/>
      <c r="C317" s="3"/>
      <c r="D317" s="3"/>
      <c r="E317" s="3"/>
      <c r="F317" s="3"/>
      <c r="G317" s="3"/>
      <c r="H317" s="3"/>
      <c r="I317" s="3"/>
      <c r="J317" s="3"/>
      <c r="K317" s="3"/>
      <c r="L317" s="3"/>
      <c r="M317" s="3"/>
      <c r="N317" s="3"/>
      <c r="O317" s="3"/>
      <c r="P317" s="3"/>
      <c r="Q317" s="3"/>
      <c r="R317" s="3"/>
      <c r="S317" s="3"/>
      <c r="T317" s="3"/>
      <c r="U317" s="194"/>
    </row>
    <row r="318" spans="1:21" ht="15" customHeight="1">
      <c r="B318" s="383" t="s">
        <v>1</v>
      </c>
      <c r="C318" s="384"/>
      <c r="D318" s="384"/>
      <c r="E318" s="384"/>
      <c r="F318" s="385"/>
      <c r="G318" s="423" t="s">
        <v>154</v>
      </c>
      <c r="H318" s="424"/>
      <c r="I318" s="424"/>
      <c r="J318" s="424"/>
      <c r="K318" s="424"/>
      <c r="L318" s="424"/>
      <c r="M318" s="424"/>
      <c r="N318" s="424"/>
      <c r="O318" s="424"/>
      <c r="P318" s="424"/>
      <c r="Q318" s="424"/>
      <c r="R318" s="424"/>
      <c r="S318" s="424"/>
      <c r="T318" s="424"/>
      <c r="U318" s="425"/>
    </row>
    <row r="319" spans="1:21" ht="15" customHeight="1">
      <c r="A319" s="4"/>
      <c r="B319" s="426" t="s">
        <v>2</v>
      </c>
      <c r="C319" s="427"/>
      <c r="D319" s="427"/>
      <c r="E319" s="427"/>
      <c r="F319" s="428"/>
      <c r="G319" s="429" t="s">
        <v>151</v>
      </c>
      <c r="H319" s="430"/>
      <c r="I319" s="430"/>
      <c r="J319" s="430"/>
      <c r="K319" s="430"/>
      <c r="L319" s="430"/>
      <c r="M319" s="430"/>
      <c r="N319" s="430"/>
      <c r="O319" s="430"/>
      <c r="P319" s="430"/>
      <c r="Q319" s="430"/>
      <c r="R319" s="430"/>
      <c r="S319" s="430"/>
      <c r="T319" s="430"/>
      <c r="U319" s="431"/>
    </row>
    <row r="320" spans="1:21">
      <c r="A320" s="4"/>
      <c r="B320" s="383" t="s">
        <v>3</v>
      </c>
      <c r="C320" s="384"/>
      <c r="D320" s="384"/>
      <c r="E320" s="384"/>
      <c r="F320" s="385"/>
      <c r="G320" s="432" t="s">
        <v>54</v>
      </c>
      <c r="H320" s="433"/>
      <c r="I320" s="433"/>
      <c r="J320" s="433"/>
      <c r="K320" s="433"/>
      <c r="L320" s="433"/>
      <c r="M320" s="433"/>
      <c r="N320" s="433"/>
      <c r="O320" s="433"/>
      <c r="P320" s="433"/>
      <c r="Q320" s="433"/>
      <c r="R320" s="433"/>
      <c r="S320" s="433"/>
      <c r="T320" s="433"/>
      <c r="U320" s="434"/>
    </row>
    <row r="321" spans="1:21" ht="15" customHeight="1">
      <c r="A321" s="4"/>
      <c r="B321" s="383" t="s">
        <v>4</v>
      </c>
      <c r="C321" s="384"/>
      <c r="D321" s="384"/>
      <c r="E321" s="384"/>
      <c r="F321" s="385"/>
      <c r="G321" s="432" t="s">
        <v>55</v>
      </c>
      <c r="H321" s="433"/>
      <c r="I321" s="433"/>
      <c r="J321" s="433"/>
      <c r="K321" s="433"/>
      <c r="L321" s="433"/>
      <c r="M321" s="433"/>
      <c r="N321" s="433"/>
      <c r="O321" s="433"/>
      <c r="P321" s="433"/>
      <c r="Q321" s="433"/>
      <c r="R321" s="433"/>
      <c r="S321" s="433"/>
      <c r="T321" s="433"/>
      <c r="U321" s="434"/>
    </row>
    <row r="322" spans="1:21" ht="15" customHeight="1">
      <c r="A322" s="4"/>
      <c r="B322" s="383" t="s">
        <v>5</v>
      </c>
      <c r="C322" s="384"/>
      <c r="D322" s="384"/>
      <c r="E322" s="384"/>
      <c r="F322" s="385"/>
      <c r="G322" s="435" t="s">
        <v>6</v>
      </c>
      <c r="H322" s="436"/>
      <c r="I322" s="437">
        <v>1000000</v>
      </c>
      <c r="J322" s="438"/>
      <c r="K322" s="438"/>
      <c r="L322" s="439"/>
      <c r="M322" s="5" t="s">
        <v>7</v>
      </c>
      <c r="N322" s="437">
        <v>0</v>
      </c>
      <c r="O322" s="438"/>
      <c r="P322" s="438"/>
      <c r="Q322" s="439"/>
      <c r="R322" s="440" t="s">
        <v>8</v>
      </c>
      <c r="S322" s="441"/>
      <c r="T322" s="437">
        <v>0</v>
      </c>
      <c r="U322" s="442"/>
    </row>
    <row r="323" spans="1:21">
      <c r="A323" s="4"/>
      <c r="B323" s="383" t="s">
        <v>9</v>
      </c>
      <c r="C323" s="384"/>
      <c r="D323" s="384"/>
      <c r="E323" s="384"/>
      <c r="F323" s="385"/>
      <c r="G323" s="443" t="s">
        <v>6</v>
      </c>
      <c r="H323" s="444"/>
      <c r="I323" s="437">
        <v>0</v>
      </c>
      <c r="J323" s="438"/>
      <c r="K323" s="438"/>
      <c r="L323" s="439"/>
      <c r="M323" s="5" t="s">
        <v>7</v>
      </c>
      <c r="N323" s="445">
        <v>0</v>
      </c>
      <c r="O323" s="446"/>
      <c r="P323" s="446"/>
      <c r="Q323" s="447"/>
      <c r="R323" s="448"/>
      <c r="S323" s="449"/>
      <c r="T323" s="449"/>
      <c r="U323" s="450"/>
    </row>
    <row r="324" spans="1:21" ht="15.75" thickBot="1">
      <c r="A324" s="4"/>
      <c r="B324" s="383" t="s">
        <v>10</v>
      </c>
      <c r="C324" s="384"/>
      <c r="D324" s="384"/>
      <c r="E324" s="384"/>
      <c r="F324" s="385"/>
      <c r="G324" s="386" t="s">
        <v>98</v>
      </c>
      <c r="H324" s="387"/>
      <c r="I324" s="387"/>
      <c r="J324" s="387"/>
      <c r="K324" s="387"/>
      <c r="L324" s="387"/>
      <c r="M324" s="387"/>
      <c r="N324" s="387"/>
      <c r="O324" s="387"/>
      <c r="P324" s="387"/>
      <c r="Q324" s="387"/>
      <c r="R324" s="387"/>
      <c r="S324" s="387"/>
      <c r="T324" s="387"/>
      <c r="U324" s="388"/>
    </row>
    <row r="325" spans="1:21" ht="15.75" customHeight="1" thickBot="1">
      <c r="A325" s="4"/>
      <c r="B325" s="389" t="s">
        <v>11</v>
      </c>
      <c r="C325" s="390"/>
      <c r="D325" s="390"/>
      <c r="E325" s="390"/>
      <c r="F325" s="391"/>
      <c r="G325" s="392" t="s">
        <v>144</v>
      </c>
      <c r="H325" s="393"/>
      <c r="I325" s="393"/>
      <c r="J325" s="393"/>
      <c r="K325" s="393"/>
      <c r="L325" s="393"/>
      <c r="M325" s="393"/>
      <c r="N325" s="393"/>
      <c r="O325" s="393"/>
      <c r="P325" s="393"/>
      <c r="Q325" s="393"/>
      <c r="R325" s="393"/>
      <c r="S325" s="393"/>
      <c r="T325" s="393"/>
      <c r="U325" s="394"/>
    </row>
    <row r="326" spans="1:21" ht="15.75" thickBot="1">
      <c r="B326" s="395"/>
      <c r="C326" s="395"/>
      <c r="D326" s="395"/>
      <c r="E326" s="395"/>
      <c r="F326" s="395"/>
      <c r="G326" s="395"/>
      <c r="H326" s="395"/>
      <c r="I326" s="395"/>
      <c r="J326" s="395"/>
      <c r="K326" s="395"/>
      <c r="L326" s="395"/>
      <c r="M326" s="395"/>
      <c r="N326" s="395"/>
      <c r="O326" s="395"/>
      <c r="P326" s="395"/>
      <c r="Q326" s="395"/>
      <c r="R326" s="395"/>
      <c r="S326" s="395"/>
      <c r="T326" s="395"/>
      <c r="U326" s="395"/>
    </row>
    <row r="327" spans="1:21" ht="16.5" thickBot="1">
      <c r="A327" s="4"/>
      <c r="B327" s="324" t="s">
        <v>12</v>
      </c>
      <c r="C327" s="325"/>
      <c r="D327" s="326"/>
      <c r="E327" s="325" t="s">
        <v>13</v>
      </c>
      <c r="F327" s="326"/>
      <c r="G327" s="330" t="s">
        <v>14</v>
      </c>
      <c r="H327" s="331"/>
      <c r="I327" s="331"/>
      <c r="J327" s="331"/>
      <c r="K327" s="331"/>
      <c r="L327" s="331"/>
      <c r="M327" s="331"/>
      <c r="N327" s="331"/>
      <c r="O327" s="331"/>
      <c r="P327" s="331"/>
      <c r="Q327" s="331"/>
      <c r="R327" s="331"/>
      <c r="S327" s="331"/>
      <c r="T327" s="331"/>
      <c r="U327" s="332"/>
    </row>
    <row r="328" spans="1:21" ht="15.75" thickBot="1">
      <c r="A328" s="4"/>
      <c r="B328" s="327"/>
      <c r="C328" s="328"/>
      <c r="D328" s="329"/>
      <c r="E328" s="328"/>
      <c r="F328" s="329"/>
      <c r="G328" s="333" t="s">
        <v>15</v>
      </c>
      <c r="H328" s="334"/>
      <c r="I328" s="280" t="s">
        <v>16</v>
      </c>
      <c r="J328" s="281"/>
      <c r="K328" s="281"/>
      <c r="L328" s="281"/>
      <c r="M328" s="281"/>
      <c r="N328" s="282"/>
      <c r="O328" s="401" t="s">
        <v>17</v>
      </c>
      <c r="P328" s="402"/>
      <c r="Q328" s="402"/>
      <c r="R328" s="402"/>
      <c r="S328" s="402"/>
      <c r="T328" s="402"/>
      <c r="U328" s="403"/>
    </row>
    <row r="329" spans="1:21">
      <c r="A329" s="4"/>
      <c r="B329" s="327"/>
      <c r="C329" s="328"/>
      <c r="D329" s="329"/>
      <c r="E329" s="328"/>
      <c r="F329" s="329"/>
      <c r="G329" s="335"/>
      <c r="H329" s="336"/>
      <c r="I329" s="333" t="s">
        <v>18</v>
      </c>
      <c r="J329" s="404"/>
      <c r="K329" s="404"/>
      <c r="L329" s="333" t="s">
        <v>19</v>
      </c>
      <c r="M329" s="404"/>
      <c r="N329" s="334"/>
      <c r="O329" s="406" t="s">
        <v>18</v>
      </c>
      <c r="P329" s="407"/>
      <c r="Q329" s="407"/>
      <c r="R329" s="333" t="s">
        <v>19</v>
      </c>
      <c r="S329" s="404"/>
      <c r="T329" s="404"/>
      <c r="U329" s="515" t="s">
        <v>20</v>
      </c>
    </row>
    <row r="330" spans="1:21" ht="15.75" thickBot="1">
      <c r="A330" s="4"/>
      <c r="B330" s="396"/>
      <c r="C330" s="397"/>
      <c r="D330" s="398"/>
      <c r="E330" s="397"/>
      <c r="F330" s="398"/>
      <c r="G330" s="399"/>
      <c r="H330" s="400"/>
      <c r="I330" s="399"/>
      <c r="J330" s="405"/>
      <c r="K330" s="405"/>
      <c r="L330" s="399"/>
      <c r="M330" s="405"/>
      <c r="N330" s="400"/>
      <c r="O330" s="399"/>
      <c r="P330" s="405"/>
      <c r="Q330" s="405"/>
      <c r="R330" s="399"/>
      <c r="S330" s="405"/>
      <c r="T330" s="405"/>
      <c r="U330" s="516"/>
    </row>
    <row r="331" spans="1:21">
      <c r="A331" s="4"/>
      <c r="B331" s="408" t="s">
        <v>62</v>
      </c>
      <c r="C331" s="409"/>
      <c r="D331" s="410"/>
      <c r="E331" s="411"/>
      <c r="F331" s="412"/>
      <c r="G331" s="413"/>
      <c r="H331" s="414"/>
      <c r="I331" s="415"/>
      <c r="J331" s="416"/>
      <c r="K331" s="414"/>
      <c r="L331" s="417"/>
      <c r="M331" s="416"/>
      <c r="N331" s="418"/>
      <c r="O331" s="419"/>
      <c r="P331" s="420"/>
      <c r="Q331" s="420"/>
      <c r="R331" s="420"/>
      <c r="S331" s="420"/>
      <c r="T331" s="420"/>
      <c r="U331" s="195"/>
    </row>
    <row r="332" spans="1:21">
      <c r="A332" s="4"/>
      <c r="B332" s="346" t="s">
        <v>57</v>
      </c>
      <c r="C332" s="359"/>
      <c r="D332" s="360"/>
      <c r="E332" s="361"/>
      <c r="F332" s="362"/>
      <c r="G332" s="363"/>
      <c r="H332" s="364"/>
      <c r="I332" s="381"/>
      <c r="J332" s="382"/>
      <c r="K332" s="382"/>
      <c r="L332" s="382"/>
      <c r="M332" s="382"/>
      <c r="N332" s="362"/>
      <c r="O332" s="381"/>
      <c r="P332" s="382"/>
      <c r="Q332" s="382"/>
      <c r="R332" s="382"/>
      <c r="S332" s="382"/>
      <c r="T332" s="382"/>
      <c r="U332" s="196"/>
    </row>
    <row r="333" spans="1:21">
      <c r="A333" s="4"/>
      <c r="B333" s="307" t="s">
        <v>58</v>
      </c>
      <c r="C333" s="308"/>
      <c r="D333" s="309"/>
      <c r="E333" s="310" t="s">
        <v>61</v>
      </c>
      <c r="F333" s="311"/>
      <c r="G333" s="351">
        <v>3</v>
      </c>
      <c r="H333" s="353"/>
      <c r="I333" s="314">
        <v>0</v>
      </c>
      <c r="J333" s="315"/>
      <c r="K333" s="316"/>
      <c r="L333" s="314">
        <v>0</v>
      </c>
      <c r="M333" s="315"/>
      <c r="N333" s="352"/>
      <c r="O333" s="317">
        <f>+I333+O177</f>
        <v>3</v>
      </c>
      <c r="P333" s="315"/>
      <c r="Q333" s="316"/>
      <c r="R333" s="317">
        <f>+L333+R177</f>
        <v>3</v>
      </c>
      <c r="S333" s="315"/>
      <c r="T333" s="316"/>
      <c r="U333" s="60">
        <f>R333/G333</f>
        <v>1</v>
      </c>
    </row>
    <row r="334" spans="1:21">
      <c r="A334" s="4"/>
      <c r="B334" s="307" t="s">
        <v>59</v>
      </c>
      <c r="C334" s="308"/>
      <c r="D334" s="309"/>
      <c r="E334" s="310" t="s">
        <v>61</v>
      </c>
      <c r="F334" s="311"/>
      <c r="G334" s="351">
        <v>30</v>
      </c>
      <c r="H334" s="353"/>
      <c r="I334" s="314">
        <v>0</v>
      </c>
      <c r="J334" s="315"/>
      <c r="K334" s="316"/>
      <c r="L334" s="314">
        <v>0</v>
      </c>
      <c r="M334" s="315"/>
      <c r="N334" s="352"/>
      <c r="O334" s="317">
        <f>+I334+O178</f>
        <v>30</v>
      </c>
      <c r="P334" s="315"/>
      <c r="Q334" s="316"/>
      <c r="R334" s="317">
        <f>+L334+R178</f>
        <v>30</v>
      </c>
      <c r="S334" s="315"/>
      <c r="T334" s="316"/>
      <c r="U334" s="60">
        <f t="shared" ref="U334:U395" si="37">R334/G334</f>
        <v>1</v>
      </c>
    </row>
    <row r="335" spans="1:21">
      <c r="A335" s="4"/>
      <c r="B335" s="307" t="s">
        <v>60</v>
      </c>
      <c r="C335" s="308"/>
      <c r="D335" s="309"/>
      <c r="E335" s="310" t="s">
        <v>61</v>
      </c>
      <c r="F335" s="311"/>
      <c r="G335" s="351">
        <v>1028</v>
      </c>
      <c r="H335" s="316"/>
      <c r="I335" s="314">
        <v>126</v>
      </c>
      <c r="J335" s="315"/>
      <c r="K335" s="316"/>
      <c r="L335" s="314">
        <v>126</v>
      </c>
      <c r="M335" s="315"/>
      <c r="N335" s="352"/>
      <c r="O335" s="317">
        <f>+I335+O179</f>
        <v>386</v>
      </c>
      <c r="P335" s="315"/>
      <c r="Q335" s="316"/>
      <c r="R335" s="317">
        <f>+L335+R179</f>
        <v>386</v>
      </c>
      <c r="S335" s="315"/>
      <c r="T335" s="316"/>
      <c r="U335" s="60">
        <f t="shared" si="37"/>
        <v>0.3754863813229572</v>
      </c>
    </row>
    <row r="336" spans="1:21">
      <c r="A336" s="4"/>
      <c r="B336" s="346" t="s">
        <v>63</v>
      </c>
      <c r="C336" s="359"/>
      <c r="D336" s="360"/>
      <c r="E336" s="361"/>
      <c r="F336" s="362"/>
      <c r="G336" s="363"/>
      <c r="H336" s="364"/>
      <c r="I336" s="381"/>
      <c r="J336" s="382"/>
      <c r="K336" s="382"/>
      <c r="L336" s="382"/>
      <c r="M336" s="382"/>
      <c r="N336" s="362"/>
      <c r="O336" s="381"/>
      <c r="P336" s="382"/>
      <c r="Q336" s="382"/>
      <c r="R336" s="382"/>
      <c r="S336" s="382"/>
      <c r="T336" s="382"/>
      <c r="U336" s="60"/>
    </row>
    <row r="337" spans="1:21">
      <c r="A337" s="4"/>
      <c r="B337" s="307" t="s">
        <v>58</v>
      </c>
      <c r="C337" s="308"/>
      <c r="D337" s="309"/>
      <c r="E337" s="310" t="s">
        <v>61</v>
      </c>
      <c r="F337" s="311"/>
      <c r="G337" s="351">
        <v>3</v>
      </c>
      <c r="H337" s="353"/>
      <c r="I337" s="314">
        <v>0</v>
      </c>
      <c r="J337" s="315"/>
      <c r="K337" s="316"/>
      <c r="L337" s="314">
        <v>0</v>
      </c>
      <c r="M337" s="315"/>
      <c r="N337" s="352"/>
      <c r="O337" s="317">
        <f>+I337+O181</f>
        <v>3</v>
      </c>
      <c r="P337" s="315"/>
      <c r="Q337" s="316"/>
      <c r="R337" s="317">
        <f>+L337+R181</f>
        <v>3</v>
      </c>
      <c r="S337" s="315"/>
      <c r="T337" s="316"/>
      <c r="U337" s="60">
        <f t="shared" si="37"/>
        <v>1</v>
      </c>
    </row>
    <row r="338" spans="1:21">
      <c r="A338" s="4"/>
      <c r="B338" s="307" t="s">
        <v>59</v>
      </c>
      <c r="C338" s="308"/>
      <c r="D338" s="309"/>
      <c r="E338" s="310" t="s">
        <v>61</v>
      </c>
      <c r="F338" s="311"/>
      <c r="G338" s="351">
        <v>30</v>
      </c>
      <c r="H338" s="353"/>
      <c r="I338" s="314">
        <v>0</v>
      </c>
      <c r="J338" s="315"/>
      <c r="K338" s="316"/>
      <c r="L338" s="314">
        <v>0</v>
      </c>
      <c r="M338" s="315"/>
      <c r="N338" s="352"/>
      <c r="O338" s="317">
        <f>+I338+O182</f>
        <v>30</v>
      </c>
      <c r="P338" s="315"/>
      <c r="Q338" s="316"/>
      <c r="R338" s="317">
        <f>+L338+R182</f>
        <v>30</v>
      </c>
      <c r="S338" s="315"/>
      <c r="T338" s="316"/>
      <c r="U338" s="60">
        <f t="shared" si="37"/>
        <v>1</v>
      </c>
    </row>
    <row r="339" spans="1:21">
      <c r="A339" s="4"/>
      <c r="B339" s="307" t="s">
        <v>60</v>
      </c>
      <c r="C339" s="308"/>
      <c r="D339" s="309"/>
      <c r="E339" s="310" t="s">
        <v>61</v>
      </c>
      <c r="F339" s="311"/>
      <c r="G339" s="351">
        <v>1028</v>
      </c>
      <c r="H339" s="316"/>
      <c r="I339" s="314">
        <v>126</v>
      </c>
      <c r="J339" s="315"/>
      <c r="K339" s="316"/>
      <c r="L339" s="314">
        <v>126</v>
      </c>
      <c r="M339" s="315"/>
      <c r="N339" s="352"/>
      <c r="O339" s="317">
        <f>+I339+O183</f>
        <v>386</v>
      </c>
      <c r="P339" s="315"/>
      <c r="Q339" s="316"/>
      <c r="R339" s="317">
        <f>+L339+R183</f>
        <v>386</v>
      </c>
      <c r="S339" s="315"/>
      <c r="T339" s="316"/>
      <c r="U339" s="60">
        <f t="shared" si="37"/>
        <v>0.3754863813229572</v>
      </c>
    </row>
    <row r="340" spans="1:21">
      <c r="A340" s="4"/>
      <c r="B340" s="346" t="s">
        <v>64</v>
      </c>
      <c r="C340" s="359"/>
      <c r="D340" s="360"/>
      <c r="E340" s="361"/>
      <c r="F340" s="362"/>
      <c r="G340" s="363"/>
      <c r="H340" s="364"/>
      <c r="I340" s="381"/>
      <c r="J340" s="382"/>
      <c r="K340" s="382"/>
      <c r="L340" s="382"/>
      <c r="M340" s="382"/>
      <c r="N340" s="362"/>
      <c r="O340" s="381"/>
      <c r="P340" s="382"/>
      <c r="Q340" s="382"/>
      <c r="R340" s="382"/>
      <c r="S340" s="382"/>
      <c r="T340" s="382"/>
      <c r="U340" s="60"/>
    </row>
    <row r="341" spans="1:21">
      <c r="A341" s="4"/>
      <c r="B341" s="307" t="s">
        <v>58</v>
      </c>
      <c r="C341" s="308"/>
      <c r="D341" s="309"/>
      <c r="E341" s="310" t="s">
        <v>61</v>
      </c>
      <c r="F341" s="311"/>
      <c r="G341" s="351">
        <v>3</v>
      </c>
      <c r="H341" s="353"/>
      <c r="I341" s="314">
        <v>0</v>
      </c>
      <c r="J341" s="315"/>
      <c r="K341" s="316"/>
      <c r="L341" s="314">
        <v>0</v>
      </c>
      <c r="M341" s="315"/>
      <c r="N341" s="352"/>
      <c r="O341" s="317">
        <f>+I341+O185</f>
        <v>3</v>
      </c>
      <c r="P341" s="315"/>
      <c r="Q341" s="316"/>
      <c r="R341" s="317">
        <f>+L341+R185</f>
        <v>3</v>
      </c>
      <c r="S341" s="315"/>
      <c r="T341" s="316"/>
      <c r="U341" s="60">
        <f t="shared" si="37"/>
        <v>1</v>
      </c>
    </row>
    <row r="342" spans="1:21">
      <c r="A342" s="4"/>
      <c r="B342" s="307" t="s">
        <v>59</v>
      </c>
      <c r="C342" s="308"/>
      <c r="D342" s="309"/>
      <c r="E342" s="310" t="s">
        <v>61</v>
      </c>
      <c r="F342" s="311"/>
      <c r="G342" s="351">
        <v>30</v>
      </c>
      <c r="H342" s="353"/>
      <c r="I342" s="314">
        <v>0</v>
      </c>
      <c r="J342" s="315"/>
      <c r="K342" s="316"/>
      <c r="L342" s="314">
        <v>0</v>
      </c>
      <c r="M342" s="315"/>
      <c r="N342" s="352"/>
      <c r="O342" s="317">
        <f>+I342+O186</f>
        <v>30</v>
      </c>
      <c r="P342" s="315"/>
      <c r="Q342" s="316"/>
      <c r="R342" s="317">
        <f>+L342+R186</f>
        <v>30</v>
      </c>
      <c r="S342" s="315"/>
      <c r="T342" s="316"/>
      <c r="U342" s="60">
        <f t="shared" si="37"/>
        <v>1</v>
      </c>
    </row>
    <row r="343" spans="1:21">
      <c r="A343" s="4"/>
      <c r="B343" s="307" t="s">
        <v>60</v>
      </c>
      <c r="C343" s="308"/>
      <c r="D343" s="309"/>
      <c r="E343" s="310" t="s">
        <v>61</v>
      </c>
      <c r="F343" s="311"/>
      <c r="G343" s="351">
        <v>514</v>
      </c>
      <c r="H343" s="316"/>
      <c r="I343" s="314">
        <v>126</v>
      </c>
      <c r="J343" s="315"/>
      <c r="K343" s="316"/>
      <c r="L343" s="314">
        <v>126</v>
      </c>
      <c r="M343" s="315"/>
      <c r="N343" s="352"/>
      <c r="O343" s="317">
        <f>+I343+O187</f>
        <v>386</v>
      </c>
      <c r="P343" s="315"/>
      <c r="Q343" s="316"/>
      <c r="R343" s="317">
        <f>+L343+R187</f>
        <v>386</v>
      </c>
      <c r="S343" s="315"/>
      <c r="T343" s="316"/>
      <c r="U343" s="60">
        <f t="shared" si="37"/>
        <v>0.75097276264591439</v>
      </c>
    </row>
    <row r="344" spans="1:21">
      <c r="A344" s="4"/>
      <c r="B344" s="346" t="s">
        <v>65</v>
      </c>
      <c r="C344" s="359"/>
      <c r="D344" s="360"/>
      <c r="E344" s="361"/>
      <c r="F344" s="362"/>
      <c r="G344" s="363"/>
      <c r="H344" s="364"/>
      <c r="I344" s="381"/>
      <c r="J344" s="382"/>
      <c r="K344" s="382"/>
      <c r="L344" s="382"/>
      <c r="M344" s="382"/>
      <c r="N344" s="362"/>
      <c r="O344" s="381"/>
      <c r="P344" s="382"/>
      <c r="Q344" s="382"/>
      <c r="R344" s="382"/>
      <c r="S344" s="382"/>
      <c r="T344" s="382"/>
      <c r="U344" s="60"/>
    </row>
    <row r="345" spans="1:21">
      <c r="A345" s="4"/>
      <c r="B345" s="307" t="s">
        <v>58</v>
      </c>
      <c r="C345" s="308"/>
      <c r="D345" s="309"/>
      <c r="E345" s="310" t="s">
        <v>61</v>
      </c>
      <c r="F345" s="311"/>
      <c r="G345" s="351">
        <v>3</v>
      </c>
      <c r="H345" s="353"/>
      <c r="I345" s="314">
        <v>0</v>
      </c>
      <c r="J345" s="315"/>
      <c r="K345" s="316"/>
      <c r="L345" s="314">
        <v>0</v>
      </c>
      <c r="M345" s="315"/>
      <c r="N345" s="352"/>
      <c r="O345" s="317">
        <f>+I345+O189</f>
        <v>3</v>
      </c>
      <c r="P345" s="315"/>
      <c r="Q345" s="316"/>
      <c r="R345" s="317">
        <f>+L345+R189</f>
        <v>3</v>
      </c>
      <c r="S345" s="315"/>
      <c r="T345" s="316"/>
      <c r="U345" s="60">
        <f t="shared" si="37"/>
        <v>1</v>
      </c>
    </row>
    <row r="346" spans="1:21">
      <c r="A346" s="4"/>
      <c r="B346" s="307" t="s">
        <v>59</v>
      </c>
      <c r="C346" s="308"/>
      <c r="D346" s="309"/>
      <c r="E346" s="310" t="s">
        <v>61</v>
      </c>
      <c r="F346" s="311"/>
      <c r="G346" s="351">
        <v>30</v>
      </c>
      <c r="H346" s="353"/>
      <c r="I346" s="314">
        <v>0</v>
      </c>
      <c r="J346" s="315"/>
      <c r="K346" s="316"/>
      <c r="L346" s="314">
        <v>0</v>
      </c>
      <c r="M346" s="315"/>
      <c r="N346" s="352"/>
      <c r="O346" s="317">
        <f>+I346+O190</f>
        <v>30</v>
      </c>
      <c r="P346" s="315"/>
      <c r="Q346" s="316"/>
      <c r="R346" s="317">
        <f>+L346+R190</f>
        <v>30</v>
      </c>
      <c r="S346" s="315"/>
      <c r="T346" s="316"/>
      <c r="U346" s="60">
        <f t="shared" si="37"/>
        <v>1</v>
      </c>
    </row>
    <row r="347" spans="1:21">
      <c r="A347" s="4"/>
      <c r="B347" s="307" t="s">
        <v>60</v>
      </c>
      <c r="C347" s="308"/>
      <c r="D347" s="309"/>
      <c r="E347" s="310" t="s">
        <v>61</v>
      </c>
      <c r="F347" s="311"/>
      <c r="G347" s="351">
        <v>1047</v>
      </c>
      <c r="H347" s="316"/>
      <c r="I347" s="314">
        <v>120</v>
      </c>
      <c r="J347" s="315"/>
      <c r="K347" s="316"/>
      <c r="L347" s="314">
        <v>120</v>
      </c>
      <c r="M347" s="315"/>
      <c r="N347" s="352"/>
      <c r="O347" s="317">
        <f>+I347+O191</f>
        <v>387</v>
      </c>
      <c r="P347" s="315"/>
      <c r="Q347" s="316"/>
      <c r="R347" s="317">
        <f>+L347+R191</f>
        <v>387</v>
      </c>
      <c r="S347" s="315"/>
      <c r="T347" s="316"/>
      <c r="U347" s="60">
        <f t="shared" si="37"/>
        <v>0.36962750716332377</v>
      </c>
    </row>
    <row r="348" spans="1:21">
      <c r="A348" s="4"/>
      <c r="B348" s="346" t="s">
        <v>66</v>
      </c>
      <c r="C348" s="359"/>
      <c r="D348" s="360"/>
      <c r="E348" s="361"/>
      <c r="F348" s="362"/>
      <c r="G348" s="363"/>
      <c r="H348" s="364"/>
      <c r="I348" s="381"/>
      <c r="J348" s="382"/>
      <c r="K348" s="382"/>
      <c r="L348" s="382"/>
      <c r="M348" s="382"/>
      <c r="N348" s="362"/>
      <c r="O348" s="381"/>
      <c r="P348" s="382"/>
      <c r="Q348" s="382"/>
      <c r="R348" s="382"/>
      <c r="S348" s="382"/>
      <c r="T348" s="382"/>
      <c r="U348" s="60"/>
    </row>
    <row r="349" spans="1:21">
      <c r="A349" s="4"/>
      <c r="B349" s="307" t="s">
        <v>58</v>
      </c>
      <c r="C349" s="308"/>
      <c r="D349" s="309"/>
      <c r="E349" s="310" t="s">
        <v>61</v>
      </c>
      <c r="F349" s="311"/>
      <c r="G349" s="351">
        <v>3</v>
      </c>
      <c r="H349" s="353"/>
      <c r="I349" s="314">
        <v>0</v>
      </c>
      <c r="J349" s="315"/>
      <c r="K349" s="316"/>
      <c r="L349" s="314">
        <v>0</v>
      </c>
      <c r="M349" s="315"/>
      <c r="N349" s="352"/>
      <c r="O349" s="317">
        <f>+I349+O193</f>
        <v>3</v>
      </c>
      <c r="P349" s="315"/>
      <c r="Q349" s="316"/>
      <c r="R349" s="317">
        <f>+L349+R193</f>
        <v>3</v>
      </c>
      <c r="S349" s="315"/>
      <c r="T349" s="316"/>
      <c r="U349" s="60">
        <f t="shared" si="37"/>
        <v>1</v>
      </c>
    </row>
    <row r="350" spans="1:21">
      <c r="A350" s="4"/>
      <c r="B350" s="307" t="s">
        <v>59</v>
      </c>
      <c r="C350" s="308"/>
      <c r="D350" s="309"/>
      <c r="E350" s="310" t="s">
        <v>61</v>
      </c>
      <c r="F350" s="311"/>
      <c r="G350" s="351">
        <v>30</v>
      </c>
      <c r="H350" s="353"/>
      <c r="I350" s="314">
        <v>0</v>
      </c>
      <c r="J350" s="315"/>
      <c r="K350" s="316"/>
      <c r="L350" s="314">
        <v>0</v>
      </c>
      <c r="M350" s="315"/>
      <c r="N350" s="352"/>
      <c r="O350" s="317">
        <f>+I350+O194</f>
        <v>30</v>
      </c>
      <c r="P350" s="315"/>
      <c r="Q350" s="316"/>
      <c r="R350" s="317">
        <f>+L350+R194</f>
        <v>30</v>
      </c>
      <c r="S350" s="315"/>
      <c r="T350" s="316"/>
      <c r="U350" s="60">
        <f t="shared" si="37"/>
        <v>1</v>
      </c>
    </row>
    <row r="351" spans="1:21">
      <c r="A351" s="4"/>
      <c r="B351" s="307" t="s">
        <v>60</v>
      </c>
      <c r="C351" s="308"/>
      <c r="D351" s="309"/>
      <c r="E351" s="310" t="s">
        <v>61</v>
      </c>
      <c r="F351" s="311"/>
      <c r="G351" s="351">
        <v>1130</v>
      </c>
      <c r="H351" s="316"/>
      <c r="I351" s="314">
        <v>120</v>
      </c>
      <c r="J351" s="315"/>
      <c r="K351" s="316"/>
      <c r="L351" s="314">
        <v>120</v>
      </c>
      <c r="M351" s="315"/>
      <c r="N351" s="352"/>
      <c r="O351" s="317">
        <f>+I351+O195</f>
        <v>450</v>
      </c>
      <c r="P351" s="315"/>
      <c r="Q351" s="316"/>
      <c r="R351" s="317">
        <f>+L351+R195</f>
        <v>450</v>
      </c>
      <c r="S351" s="315"/>
      <c r="T351" s="316"/>
      <c r="U351" s="60">
        <f t="shared" si="37"/>
        <v>0.39823008849557523</v>
      </c>
    </row>
    <row r="352" spans="1:21">
      <c r="A352" s="4"/>
      <c r="B352" s="346" t="s">
        <v>96</v>
      </c>
      <c r="C352" s="359"/>
      <c r="D352" s="360"/>
      <c r="E352" s="361"/>
      <c r="F352" s="362"/>
      <c r="G352" s="363"/>
      <c r="H352" s="364"/>
      <c r="I352" s="381"/>
      <c r="J352" s="382"/>
      <c r="K352" s="382"/>
      <c r="L352" s="382"/>
      <c r="M352" s="382"/>
      <c r="N352" s="362"/>
      <c r="O352" s="381"/>
      <c r="P352" s="382"/>
      <c r="Q352" s="382"/>
      <c r="R352" s="382"/>
      <c r="S352" s="382"/>
      <c r="T352" s="382"/>
      <c r="U352" s="60"/>
    </row>
    <row r="353" spans="1:21">
      <c r="A353" s="4"/>
      <c r="B353" s="307" t="s">
        <v>58</v>
      </c>
      <c r="C353" s="308"/>
      <c r="D353" s="309"/>
      <c r="E353" s="310" t="s">
        <v>61</v>
      </c>
      <c r="F353" s="311"/>
      <c r="G353" s="351">
        <v>3</v>
      </c>
      <c r="H353" s="353"/>
      <c r="I353" s="314">
        <v>0</v>
      </c>
      <c r="J353" s="315"/>
      <c r="K353" s="316"/>
      <c r="L353" s="314">
        <v>0</v>
      </c>
      <c r="M353" s="315"/>
      <c r="N353" s="352"/>
      <c r="O353" s="317">
        <f>+I353+O197</f>
        <v>3</v>
      </c>
      <c r="P353" s="315"/>
      <c r="Q353" s="316"/>
      <c r="R353" s="317">
        <f>+L353+R197</f>
        <v>3</v>
      </c>
      <c r="S353" s="315"/>
      <c r="T353" s="316"/>
      <c r="U353" s="60">
        <f t="shared" si="37"/>
        <v>1</v>
      </c>
    </row>
    <row r="354" spans="1:21">
      <c r="A354" s="4"/>
      <c r="B354" s="307" t="s">
        <v>59</v>
      </c>
      <c r="C354" s="308"/>
      <c r="D354" s="309"/>
      <c r="E354" s="310" t="s">
        <v>61</v>
      </c>
      <c r="F354" s="311"/>
      <c r="G354" s="351">
        <v>30</v>
      </c>
      <c r="H354" s="353"/>
      <c r="I354" s="314">
        <v>0</v>
      </c>
      <c r="J354" s="315"/>
      <c r="K354" s="316"/>
      <c r="L354" s="314">
        <v>0</v>
      </c>
      <c r="M354" s="315"/>
      <c r="N354" s="352"/>
      <c r="O354" s="317">
        <f>+I354+O198</f>
        <v>30</v>
      </c>
      <c r="P354" s="315"/>
      <c r="Q354" s="316"/>
      <c r="R354" s="317">
        <f>+L354+R198</f>
        <v>30</v>
      </c>
      <c r="S354" s="315"/>
      <c r="T354" s="316"/>
      <c r="U354" s="60">
        <f t="shared" si="37"/>
        <v>1</v>
      </c>
    </row>
    <row r="355" spans="1:21">
      <c r="A355" s="4"/>
      <c r="B355" s="307" t="s">
        <v>60</v>
      </c>
      <c r="C355" s="308"/>
      <c r="D355" s="309"/>
      <c r="E355" s="310" t="s">
        <v>61</v>
      </c>
      <c r="F355" s="311"/>
      <c r="G355" s="351">
        <v>1049</v>
      </c>
      <c r="H355" s="316"/>
      <c r="I355" s="314">
        <v>120</v>
      </c>
      <c r="J355" s="315"/>
      <c r="K355" s="316"/>
      <c r="L355" s="314">
        <v>120</v>
      </c>
      <c r="M355" s="315"/>
      <c r="N355" s="352"/>
      <c r="O355" s="317">
        <f>+I355+O199</f>
        <v>387</v>
      </c>
      <c r="P355" s="315"/>
      <c r="Q355" s="316"/>
      <c r="R355" s="317">
        <f>+L355+R199</f>
        <v>387</v>
      </c>
      <c r="S355" s="315"/>
      <c r="T355" s="316"/>
      <c r="U355" s="60">
        <f t="shared" si="37"/>
        <v>0.36892278360343184</v>
      </c>
    </row>
    <row r="356" spans="1:21">
      <c r="A356" s="4"/>
      <c r="B356" s="346" t="s">
        <v>67</v>
      </c>
      <c r="C356" s="359"/>
      <c r="D356" s="360"/>
      <c r="E356" s="361"/>
      <c r="F356" s="362"/>
      <c r="G356" s="363"/>
      <c r="H356" s="364"/>
      <c r="I356" s="381"/>
      <c r="J356" s="382"/>
      <c r="K356" s="382"/>
      <c r="L356" s="382"/>
      <c r="M356" s="382"/>
      <c r="N356" s="362"/>
      <c r="O356" s="381"/>
      <c r="P356" s="382"/>
      <c r="Q356" s="382"/>
      <c r="R356" s="382"/>
      <c r="S356" s="382"/>
      <c r="T356" s="382"/>
      <c r="U356" s="60"/>
    </row>
    <row r="357" spans="1:21">
      <c r="A357" s="4"/>
      <c r="B357" s="307" t="s">
        <v>58</v>
      </c>
      <c r="C357" s="308"/>
      <c r="D357" s="309"/>
      <c r="E357" s="310" t="s">
        <v>61</v>
      </c>
      <c r="F357" s="311"/>
      <c r="G357" s="351">
        <v>2</v>
      </c>
      <c r="H357" s="353"/>
      <c r="I357" s="314">
        <v>0</v>
      </c>
      <c r="J357" s="315"/>
      <c r="K357" s="316"/>
      <c r="L357" s="314">
        <v>0</v>
      </c>
      <c r="M357" s="315"/>
      <c r="N357" s="352"/>
      <c r="O357" s="317">
        <f>+I357+O201</f>
        <v>2</v>
      </c>
      <c r="P357" s="315"/>
      <c r="Q357" s="316"/>
      <c r="R357" s="317">
        <f>+L357+R201</f>
        <v>2</v>
      </c>
      <c r="S357" s="315"/>
      <c r="T357" s="316"/>
      <c r="U357" s="60">
        <f t="shared" si="37"/>
        <v>1</v>
      </c>
    </row>
    <row r="358" spans="1:21">
      <c r="A358" s="4"/>
      <c r="B358" s="307" t="s">
        <v>59</v>
      </c>
      <c r="C358" s="308"/>
      <c r="D358" s="309"/>
      <c r="E358" s="310" t="s">
        <v>61</v>
      </c>
      <c r="F358" s="311"/>
      <c r="G358" s="351">
        <v>20</v>
      </c>
      <c r="H358" s="353"/>
      <c r="I358" s="314">
        <v>0</v>
      </c>
      <c r="J358" s="315"/>
      <c r="K358" s="316"/>
      <c r="L358" s="314">
        <v>0</v>
      </c>
      <c r="M358" s="315"/>
      <c r="N358" s="352"/>
      <c r="O358" s="317">
        <f>+I358+O202</f>
        <v>20</v>
      </c>
      <c r="P358" s="315"/>
      <c r="Q358" s="316"/>
      <c r="R358" s="317">
        <f>+L358+R202</f>
        <v>20</v>
      </c>
      <c r="S358" s="315"/>
      <c r="T358" s="316"/>
      <c r="U358" s="60">
        <f t="shared" si="37"/>
        <v>1</v>
      </c>
    </row>
    <row r="359" spans="1:21">
      <c r="A359" s="4"/>
      <c r="B359" s="307" t="s">
        <v>60</v>
      </c>
      <c r="C359" s="308"/>
      <c r="D359" s="309"/>
      <c r="E359" s="310" t="s">
        <v>61</v>
      </c>
      <c r="F359" s="311"/>
      <c r="G359" s="351">
        <v>350</v>
      </c>
      <c r="H359" s="316"/>
      <c r="I359" s="314">
        <v>80</v>
      </c>
      <c r="J359" s="315"/>
      <c r="K359" s="316"/>
      <c r="L359" s="314">
        <v>80</v>
      </c>
      <c r="M359" s="315"/>
      <c r="N359" s="352"/>
      <c r="O359" s="317">
        <f>+I359+O203</f>
        <v>260</v>
      </c>
      <c r="P359" s="315"/>
      <c r="Q359" s="316"/>
      <c r="R359" s="317">
        <f>+L359+R203</f>
        <v>260</v>
      </c>
      <c r="S359" s="315"/>
      <c r="T359" s="316"/>
      <c r="U359" s="60">
        <f t="shared" si="37"/>
        <v>0.74285714285714288</v>
      </c>
    </row>
    <row r="360" spans="1:21">
      <c r="A360" s="4"/>
      <c r="B360" s="346" t="s">
        <v>68</v>
      </c>
      <c r="C360" s="359"/>
      <c r="D360" s="360"/>
      <c r="E360" s="361"/>
      <c r="F360" s="362"/>
      <c r="G360" s="363"/>
      <c r="H360" s="364"/>
      <c r="I360" s="381"/>
      <c r="J360" s="382"/>
      <c r="K360" s="382"/>
      <c r="L360" s="382"/>
      <c r="M360" s="382"/>
      <c r="N360" s="362"/>
      <c r="O360" s="381"/>
      <c r="P360" s="382"/>
      <c r="Q360" s="382"/>
      <c r="R360" s="382"/>
      <c r="S360" s="382"/>
      <c r="T360" s="382"/>
      <c r="U360" s="60"/>
    </row>
    <row r="361" spans="1:21">
      <c r="A361" s="4"/>
      <c r="B361" s="307" t="s">
        <v>58</v>
      </c>
      <c r="C361" s="308"/>
      <c r="D361" s="309"/>
      <c r="E361" s="310" t="s">
        <v>61</v>
      </c>
      <c r="F361" s="311"/>
      <c r="G361" s="351">
        <v>2</v>
      </c>
      <c r="H361" s="353"/>
      <c r="I361" s="314">
        <v>0</v>
      </c>
      <c r="J361" s="315"/>
      <c r="K361" s="316"/>
      <c r="L361" s="314">
        <v>0</v>
      </c>
      <c r="M361" s="315"/>
      <c r="N361" s="352"/>
      <c r="O361" s="317">
        <f>+I361+O205</f>
        <v>2</v>
      </c>
      <c r="P361" s="315"/>
      <c r="Q361" s="316"/>
      <c r="R361" s="317">
        <f>+L361+R205</f>
        <v>2</v>
      </c>
      <c r="S361" s="315"/>
      <c r="T361" s="316"/>
      <c r="U361" s="60">
        <f t="shared" si="37"/>
        <v>1</v>
      </c>
    </row>
    <row r="362" spans="1:21">
      <c r="A362" s="4"/>
      <c r="B362" s="307" t="s">
        <v>59</v>
      </c>
      <c r="C362" s="308"/>
      <c r="D362" s="309"/>
      <c r="E362" s="310" t="s">
        <v>61</v>
      </c>
      <c r="F362" s="311"/>
      <c r="G362" s="351">
        <v>20</v>
      </c>
      <c r="H362" s="353"/>
      <c r="I362" s="314">
        <v>0</v>
      </c>
      <c r="J362" s="315"/>
      <c r="K362" s="316"/>
      <c r="L362" s="314">
        <v>0</v>
      </c>
      <c r="M362" s="315"/>
      <c r="N362" s="352"/>
      <c r="O362" s="317">
        <f>+I362+O206</f>
        <v>20</v>
      </c>
      <c r="P362" s="315"/>
      <c r="Q362" s="316"/>
      <c r="R362" s="317">
        <f>+L362+R206</f>
        <v>20</v>
      </c>
      <c r="S362" s="315"/>
      <c r="T362" s="316"/>
      <c r="U362" s="60">
        <f t="shared" si="37"/>
        <v>1</v>
      </c>
    </row>
    <row r="363" spans="1:21">
      <c r="A363" s="4"/>
      <c r="B363" s="307" t="s">
        <v>60</v>
      </c>
      <c r="C363" s="308"/>
      <c r="D363" s="309"/>
      <c r="E363" s="310" t="s">
        <v>61</v>
      </c>
      <c r="F363" s="311"/>
      <c r="G363" s="351">
        <v>333</v>
      </c>
      <c r="H363" s="316"/>
      <c r="I363" s="314">
        <v>82</v>
      </c>
      <c r="J363" s="315"/>
      <c r="K363" s="316"/>
      <c r="L363" s="314">
        <v>82</v>
      </c>
      <c r="M363" s="315"/>
      <c r="N363" s="352"/>
      <c r="O363" s="317">
        <f>+I363+O207</f>
        <v>259</v>
      </c>
      <c r="P363" s="315"/>
      <c r="Q363" s="316"/>
      <c r="R363" s="317">
        <f>+L363+R207</f>
        <v>259</v>
      </c>
      <c r="S363" s="315"/>
      <c r="T363" s="316"/>
      <c r="U363" s="60">
        <f t="shared" si="37"/>
        <v>0.77777777777777779</v>
      </c>
    </row>
    <row r="364" spans="1:21">
      <c r="A364" s="4"/>
      <c r="B364" s="346" t="s">
        <v>69</v>
      </c>
      <c r="C364" s="359"/>
      <c r="D364" s="360"/>
      <c r="E364" s="361"/>
      <c r="F364" s="362"/>
      <c r="G364" s="363"/>
      <c r="H364" s="364"/>
      <c r="I364" s="381"/>
      <c r="J364" s="382"/>
      <c r="K364" s="382"/>
      <c r="L364" s="382"/>
      <c r="M364" s="382"/>
      <c r="N364" s="362"/>
      <c r="O364" s="381"/>
      <c r="P364" s="382"/>
      <c r="Q364" s="382"/>
      <c r="R364" s="382"/>
      <c r="S364" s="382"/>
      <c r="T364" s="382"/>
      <c r="U364" s="60"/>
    </row>
    <row r="365" spans="1:21" ht="15" customHeight="1">
      <c r="A365" s="4"/>
      <c r="B365" s="307" t="s">
        <v>124</v>
      </c>
      <c r="C365" s="308"/>
      <c r="D365" s="309"/>
      <c r="E365" s="310" t="s">
        <v>61</v>
      </c>
      <c r="F365" s="311"/>
      <c r="G365" s="351">
        <v>330</v>
      </c>
      <c r="H365" s="353"/>
      <c r="I365" s="314">
        <v>20</v>
      </c>
      <c r="J365" s="315"/>
      <c r="K365" s="316"/>
      <c r="L365" s="314">
        <v>20</v>
      </c>
      <c r="M365" s="315"/>
      <c r="N365" s="352"/>
      <c r="O365" s="317">
        <f>+I365+O209</f>
        <v>40</v>
      </c>
      <c r="P365" s="315"/>
      <c r="Q365" s="316"/>
      <c r="R365" s="317">
        <f>+L365+R209</f>
        <v>40</v>
      </c>
      <c r="S365" s="315"/>
      <c r="T365" s="316"/>
      <c r="U365" s="60">
        <f t="shared" si="37"/>
        <v>0.12121212121212122</v>
      </c>
    </row>
    <row r="366" spans="1:21">
      <c r="A366" s="4"/>
      <c r="B366" s="307" t="s">
        <v>58</v>
      </c>
      <c r="C366" s="308"/>
      <c r="D366" s="309"/>
      <c r="E366" s="310" t="s">
        <v>61</v>
      </c>
      <c r="F366" s="311"/>
      <c r="G366" s="351">
        <v>2</v>
      </c>
      <c r="H366" s="353"/>
      <c r="I366" s="314">
        <v>0</v>
      </c>
      <c r="J366" s="315"/>
      <c r="K366" s="316"/>
      <c r="L366" s="314">
        <v>0</v>
      </c>
      <c r="M366" s="315"/>
      <c r="N366" s="352"/>
      <c r="O366" s="317">
        <f>+I366+O210</f>
        <v>2</v>
      </c>
      <c r="P366" s="315"/>
      <c r="Q366" s="316"/>
      <c r="R366" s="317">
        <f>+L366+R210</f>
        <v>2</v>
      </c>
      <c r="S366" s="315"/>
      <c r="T366" s="316"/>
      <c r="U366" s="60">
        <f t="shared" si="37"/>
        <v>1</v>
      </c>
    </row>
    <row r="367" spans="1:21">
      <c r="A367" s="4"/>
      <c r="B367" s="307" t="s">
        <v>59</v>
      </c>
      <c r="C367" s="308"/>
      <c r="D367" s="309"/>
      <c r="E367" s="310" t="s">
        <v>61</v>
      </c>
      <c r="F367" s="311"/>
      <c r="G367" s="351">
        <v>20</v>
      </c>
      <c r="H367" s="353"/>
      <c r="I367" s="314">
        <v>0</v>
      </c>
      <c r="J367" s="315"/>
      <c r="K367" s="316"/>
      <c r="L367" s="314">
        <v>0</v>
      </c>
      <c r="M367" s="315"/>
      <c r="N367" s="352"/>
      <c r="O367" s="317">
        <f>+I367+O211</f>
        <v>20</v>
      </c>
      <c r="P367" s="315"/>
      <c r="Q367" s="316"/>
      <c r="R367" s="317">
        <f>+L367+R211</f>
        <v>20</v>
      </c>
      <c r="S367" s="315"/>
      <c r="T367" s="316"/>
      <c r="U367" s="60">
        <f t="shared" si="37"/>
        <v>1</v>
      </c>
    </row>
    <row r="368" spans="1:21">
      <c r="A368" s="4"/>
      <c r="B368" s="307" t="s">
        <v>60</v>
      </c>
      <c r="C368" s="308"/>
      <c r="D368" s="309"/>
      <c r="E368" s="310" t="s">
        <v>61</v>
      </c>
      <c r="F368" s="311"/>
      <c r="G368" s="351">
        <v>681</v>
      </c>
      <c r="H368" s="316"/>
      <c r="I368" s="314">
        <v>82</v>
      </c>
      <c r="J368" s="315"/>
      <c r="K368" s="316"/>
      <c r="L368" s="314">
        <v>82</v>
      </c>
      <c r="M368" s="315"/>
      <c r="N368" s="352"/>
      <c r="O368" s="317">
        <f>+I368+O212</f>
        <v>260</v>
      </c>
      <c r="P368" s="315"/>
      <c r="Q368" s="316"/>
      <c r="R368" s="317">
        <f>+L368+R212</f>
        <v>260</v>
      </c>
      <c r="S368" s="315"/>
      <c r="T368" s="316"/>
      <c r="U368" s="60">
        <f t="shared" si="37"/>
        <v>0.38179148311306904</v>
      </c>
    </row>
    <row r="369" spans="1:21">
      <c r="A369" s="4"/>
      <c r="B369" s="307" t="s">
        <v>70</v>
      </c>
      <c r="C369" s="308"/>
      <c r="D369" s="309"/>
      <c r="E369" s="310" t="s">
        <v>61</v>
      </c>
      <c r="F369" s="311"/>
      <c r="G369" s="351">
        <v>102</v>
      </c>
      <c r="H369" s="353"/>
      <c r="I369" s="314">
        <v>0</v>
      </c>
      <c r="J369" s="315"/>
      <c r="K369" s="316"/>
      <c r="L369" s="314">
        <v>0</v>
      </c>
      <c r="M369" s="315"/>
      <c r="N369" s="352"/>
      <c r="O369" s="317">
        <f>+I369+O213</f>
        <v>0</v>
      </c>
      <c r="P369" s="315"/>
      <c r="Q369" s="316"/>
      <c r="R369" s="317">
        <f>+L369+R213</f>
        <v>0</v>
      </c>
      <c r="S369" s="315"/>
      <c r="T369" s="316"/>
      <c r="U369" s="60">
        <f t="shared" si="37"/>
        <v>0</v>
      </c>
    </row>
    <row r="370" spans="1:21">
      <c r="A370" s="4"/>
      <c r="B370" s="346" t="s">
        <v>71</v>
      </c>
      <c r="C370" s="359"/>
      <c r="D370" s="360"/>
      <c r="E370" s="361"/>
      <c r="F370" s="362"/>
      <c r="G370" s="363"/>
      <c r="H370" s="364"/>
      <c r="I370" s="381"/>
      <c r="J370" s="382"/>
      <c r="K370" s="382"/>
      <c r="L370" s="382"/>
      <c r="M370" s="382"/>
      <c r="N370" s="362"/>
      <c r="O370" s="381"/>
      <c r="P370" s="382"/>
      <c r="Q370" s="382"/>
      <c r="R370" s="382"/>
      <c r="S370" s="382"/>
      <c r="T370" s="382"/>
      <c r="U370" s="60"/>
    </row>
    <row r="371" spans="1:21">
      <c r="A371" s="4"/>
      <c r="B371" s="307" t="s">
        <v>81</v>
      </c>
      <c r="C371" s="308"/>
      <c r="D371" s="309"/>
      <c r="E371" s="310" t="s">
        <v>74</v>
      </c>
      <c r="F371" s="311"/>
      <c r="G371" s="351">
        <v>260</v>
      </c>
      <c r="H371" s="353"/>
      <c r="I371" s="314">
        <v>20</v>
      </c>
      <c r="J371" s="315"/>
      <c r="K371" s="316"/>
      <c r="L371" s="530">
        <v>20.420000000000002</v>
      </c>
      <c r="M371" s="531"/>
      <c r="N371" s="532"/>
      <c r="O371" s="317">
        <f>+I371+O215</f>
        <v>20</v>
      </c>
      <c r="P371" s="315"/>
      <c r="Q371" s="316"/>
      <c r="R371" s="317">
        <f>+L371+R215</f>
        <v>20.420000000000002</v>
      </c>
      <c r="S371" s="315"/>
      <c r="T371" s="316"/>
      <c r="U371" s="60">
        <f t="shared" si="37"/>
        <v>7.8538461538461543E-2</v>
      </c>
    </row>
    <row r="372" spans="1:21">
      <c r="A372" s="4"/>
      <c r="B372" s="346" t="s">
        <v>72</v>
      </c>
      <c r="C372" s="359"/>
      <c r="D372" s="360"/>
      <c r="E372" s="361"/>
      <c r="F372" s="362"/>
      <c r="G372" s="363"/>
      <c r="H372" s="364"/>
      <c r="I372" s="381"/>
      <c r="J372" s="382"/>
      <c r="K372" s="382"/>
      <c r="L372" s="382"/>
      <c r="M372" s="382"/>
      <c r="N372" s="362"/>
      <c r="O372" s="381"/>
      <c r="P372" s="382"/>
      <c r="Q372" s="382"/>
      <c r="R372" s="382"/>
      <c r="S372" s="382"/>
      <c r="T372" s="382"/>
      <c r="U372" s="60"/>
    </row>
    <row r="373" spans="1:21">
      <c r="A373" s="4"/>
      <c r="B373" s="307" t="s">
        <v>58</v>
      </c>
      <c r="C373" s="308"/>
      <c r="D373" s="309"/>
      <c r="E373" s="310" t="s">
        <v>61</v>
      </c>
      <c r="F373" s="311"/>
      <c r="G373" s="351">
        <v>1</v>
      </c>
      <c r="H373" s="353"/>
      <c r="I373" s="314">
        <v>0</v>
      </c>
      <c r="J373" s="315"/>
      <c r="K373" s="316"/>
      <c r="L373" s="314">
        <v>0</v>
      </c>
      <c r="M373" s="315"/>
      <c r="N373" s="352"/>
      <c r="O373" s="317">
        <f>+I373+O217</f>
        <v>1</v>
      </c>
      <c r="P373" s="315"/>
      <c r="Q373" s="316"/>
      <c r="R373" s="317">
        <f>+L373+R217</f>
        <v>1</v>
      </c>
      <c r="S373" s="315"/>
      <c r="T373" s="316"/>
      <c r="U373" s="60">
        <f t="shared" si="37"/>
        <v>1</v>
      </c>
    </row>
    <row r="374" spans="1:21">
      <c r="A374" s="4"/>
      <c r="B374" s="307" t="s">
        <v>59</v>
      </c>
      <c r="C374" s="308"/>
      <c r="D374" s="309"/>
      <c r="E374" s="310" t="s">
        <v>61</v>
      </c>
      <c r="F374" s="311"/>
      <c r="G374" s="351">
        <v>10</v>
      </c>
      <c r="H374" s="353"/>
      <c r="I374" s="314">
        <v>0</v>
      </c>
      <c r="J374" s="315"/>
      <c r="K374" s="316"/>
      <c r="L374" s="314">
        <v>0</v>
      </c>
      <c r="M374" s="315"/>
      <c r="N374" s="352"/>
      <c r="O374" s="317">
        <f>+I374+O218</f>
        <v>10</v>
      </c>
      <c r="P374" s="315"/>
      <c r="Q374" s="316"/>
      <c r="R374" s="317">
        <f>+L374+R218</f>
        <v>10</v>
      </c>
      <c r="S374" s="315"/>
      <c r="T374" s="316"/>
      <c r="U374" s="60">
        <f t="shared" si="37"/>
        <v>1</v>
      </c>
    </row>
    <row r="375" spans="1:21">
      <c r="A375" s="4"/>
      <c r="B375" s="307" t="s">
        <v>60</v>
      </c>
      <c r="C375" s="308"/>
      <c r="D375" s="309"/>
      <c r="E375" s="310" t="s">
        <v>61</v>
      </c>
      <c r="F375" s="311"/>
      <c r="G375" s="351">
        <v>167</v>
      </c>
      <c r="H375" s="316"/>
      <c r="I375" s="314">
        <v>41</v>
      </c>
      <c r="J375" s="315"/>
      <c r="K375" s="316"/>
      <c r="L375" s="314">
        <v>41</v>
      </c>
      <c r="M375" s="315"/>
      <c r="N375" s="352"/>
      <c r="O375" s="317">
        <f>+I375+O219</f>
        <v>130</v>
      </c>
      <c r="P375" s="315"/>
      <c r="Q375" s="316"/>
      <c r="R375" s="317">
        <f>+L375+R219</f>
        <v>130</v>
      </c>
      <c r="S375" s="315"/>
      <c r="T375" s="316"/>
      <c r="U375" s="60">
        <f t="shared" si="37"/>
        <v>0.77844311377245512</v>
      </c>
    </row>
    <row r="376" spans="1:21">
      <c r="A376" s="4"/>
      <c r="B376" s="346" t="s">
        <v>73</v>
      </c>
      <c r="C376" s="359"/>
      <c r="D376" s="360"/>
      <c r="E376" s="361"/>
      <c r="F376" s="362"/>
      <c r="G376" s="363"/>
      <c r="H376" s="364"/>
      <c r="I376" s="381"/>
      <c r="J376" s="382"/>
      <c r="K376" s="382"/>
      <c r="L376" s="382"/>
      <c r="M376" s="382"/>
      <c r="N376" s="362"/>
      <c r="O376" s="381"/>
      <c r="P376" s="382"/>
      <c r="Q376" s="382"/>
      <c r="R376" s="382"/>
      <c r="S376" s="382"/>
      <c r="T376" s="382"/>
      <c r="U376" s="60"/>
    </row>
    <row r="377" spans="1:21">
      <c r="A377" s="4"/>
      <c r="B377" s="307" t="s">
        <v>81</v>
      </c>
      <c r="C377" s="308"/>
      <c r="D377" s="309"/>
      <c r="E377" s="310" t="s">
        <v>74</v>
      </c>
      <c r="F377" s="311"/>
      <c r="G377" s="351">
        <v>100</v>
      </c>
      <c r="H377" s="353"/>
      <c r="I377" s="314">
        <v>100</v>
      </c>
      <c r="J377" s="315"/>
      <c r="K377" s="316"/>
      <c r="L377" s="314">
        <v>100</v>
      </c>
      <c r="M377" s="315"/>
      <c r="N377" s="352"/>
      <c r="O377" s="317">
        <f>+I377+O221</f>
        <v>100</v>
      </c>
      <c r="P377" s="315"/>
      <c r="Q377" s="316"/>
      <c r="R377" s="317">
        <f>+L377+R221</f>
        <v>100</v>
      </c>
      <c r="S377" s="315"/>
      <c r="T377" s="316"/>
      <c r="U377" s="60">
        <f t="shared" si="37"/>
        <v>1</v>
      </c>
    </row>
    <row r="378" spans="1:21">
      <c r="A378" s="4"/>
      <c r="B378" s="346" t="s">
        <v>76</v>
      </c>
      <c r="C378" s="359"/>
      <c r="D378" s="360"/>
      <c r="E378" s="361"/>
      <c r="F378" s="362"/>
      <c r="G378" s="363"/>
      <c r="H378" s="364"/>
      <c r="I378" s="381"/>
      <c r="J378" s="382"/>
      <c r="K378" s="382"/>
      <c r="L378" s="382"/>
      <c r="M378" s="382"/>
      <c r="N378" s="362"/>
      <c r="O378" s="381"/>
      <c r="P378" s="382"/>
      <c r="Q378" s="382"/>
      <c r="R378" s="382"/>
      <c r="S378" s="382"/>
      <c r="T378" s="382"/>
      <c r="U378" s="60"/>
    </row>
    <row r="379" spans="1:21">
      <c r="A379" s="4"/>
      <c r="B379" s="307" t="s">
        <v>124</v>
      </c>
      <c r="C379" s="308"/>
      <c r="D379" s="309"/>
      <c r="E379" s="310" t="s">
        <v>61</v>
      </c>
      <c r="F379" s="311"/>
      <c r="G379" s="351">
        <v>580</v>
      </c>
      <c r="H379" s="353"/>
      <c r="I379" s="314">
        <v>50</v>
      </c>
      <c r="J379" s="315"/>
      <c r="K379" s="316"/>
      <c r="L379" s="314">
        <v>50</v>
      </c>
      <c r="M379" s="315"/>
      <c r="N379" s="352"/>
      <c r="O379" s="317">
        <f t="shared" ref="O379:O384" si="38">+I379+O223</f>
        <v>150</v>
      </c>
      <c r="P379" s="315"/>
      <c r="Q379" s="316"/>
      <c r="R379" s="317">
        <f t="shared" ref="R379:R384" si="39">+L379+R223</f>
        <v>150</v>
      </c>
      <c r="S379" s="315"/>
      <c r="T379" s="316"/>
      <c r="U379" s="60">
        <f t="shared" si="37"/>
        <v>0.25862068965517243</v>
      </c>
    </row>
    <row r="380" spans="1:21">
      <c r="A380" s="4"/>
      <c r="B380" s="307" t="s">
        <v>58</v>
      </c>
      <c r="C380" s="308"/>
      <c r="D380" s="309"/>
      <c r="E380" s="310" t="s">
        <v>61</v>
      </c>
      <c r="F380" s="311"/>
      <c r="G380" s="351">
        <v>5</v>
      </c>
      <c r="H380" s="353"/>
      <c r="I380" s="314">
        <v>0</v>
      </c>
      <c r="J380" s="315"/>
      <c r="K380" s="316"/>
      <c r="L380" s="314">
        <v>0</v>
      </c>
      <c r="M380" s="315"/>
      <c r="N380" s="352"/>
      <c r="O380" s="317">
        <f t="shared" si="38"/>
        <v>5</v>
      </c>
      <c r="P380" s="315"/>
      <c r="Q380" s="316"/>
      <c r="R380" s="317">
        <f t="shared" si="39"/>
        <v>5</v>
      </c>
      <c r="S380" s="315"/>
      <c r="T380" s="316"/>
      <c r="U380" s="60">
        <f t="shared" si="37"/>
        <v>1</v>
      </c>
    </row>
    <row r="381" spans="1:21">
      <c r="A381" s="4"/>
      <c r="B381" s="307" t="s">
        <v>59</v>
      </c>
      <c r="C381" s="308"/>
      <c r="D381" s="309"/>
      <c r="E381" s="310" t="s">
        <v>61</v>
      </c>
      <c r="F381" s="311"/>
      <c r="G381" s="351">
        <v>50</v>
      </c>
      <c r="H381" s="353"/>
      <c r="I381" s="314">
        <v>0</v>
      </c>
      <c r="J381" s="315"/>
      <c r="K381" s="316"/>
      <c r="L381" s="314">
        <v>0</v>
      </c>
      <c r="M381" s="315"/>
      <c r="N381" s="352"/>
      <c r="O381" s="317">
        <f t="shared" si="38"/>
        <v>50</v>
      </c>
      <c r="P381" s="315"/>
      <c r="Q381" s="316"/>
      <c r="R381" s="317">
        <f t="shared" si="39"/>
        <v>50</v>
      </c>
      <c r="S381" s="315"/>
      <c r="T381" s="316"/>
      <c r="U381" s="60">
        <f t="shared" si="37"/>
        <v>1</v>
      </c>
    </row>
    <row r="382" spans="1:21">
      <c r="A382" s="4"/>
      <c r="B382" s="307" t="s">
        <v>60</v>
      </c>
      <c r="C382" s="308"/>
      <c r="D382" s="309"/>
      <c r="E382" s="310" t="s">
        <v>61</v>
      </c>
      <c r="F382" s="311"/>
      <c r="G382" s="351">
        <v>1708</v>
      </c>
      <c r="H382" s="316"/>
      <c r="I382" s="314">
        <v>200</v>
      </c>
      <c r="J382" s="315"/>
      <c r="K382" s="316"/>
      <c r="L382" s="314">
        <v>200</v>
      </c>
      <c r="M382" s="315"/>
      <c r="N382" s="352"/>
      <c r="O382" s="317">
        <f t="shared" si="38"/>
        <v>650</v>
      </c>
      <c r="P382" s="315"/>
      <c r="Q382" s="316"/>
      <c r="R382" s="317">
        <f t="shared" si="39"/>
        <v>650</v>
      </c>
      <c r="S382" s="315"/>
      <c r="T382" s="316"/>
      <c r="U382" s="60">
        <f t="shared" si="37"/>
        <v>0.38056206088992972</v>
      </c>
    </row>
    <row r="383" spans="1:21">
      <c r="A383" s="4"/>
      <c r="B383" s="307" t="s">
        <v>75</v>
      </c>
      <c r="C383" s="308"/>
      <c r="D383" s="309"/>
      <c r="E383" s="310" t="s">
        <v>61</v>
      </c>
      <c r="F383" s="311"/>
      <c r="G383" s="351">
        <v>8</v>
      </c>
      <c r="H383" s="353"/>
      <c r="I383" s="314">
        <v>0</v>
      </c>
      <c r="J383" s="315"/>
      <c r="K383" s="316"/>
      <c r="L383" s="314">
        <v>0</v>
      </c>
      <c r="M383" s="315"/>
      <c r="N383" s="352"/>
      <c r="O383" s="317">
        <f t="shared" si="38"/>
        <v>8</v>
      </c>
      <c r="P383" s="315"/>
      <c r="Q383" s="316"/>
      <c r="R383" s="317">
        <f t="shared" si="39"/>
        <v>8</v>
      </c>
      <c r="S383" s="315"/>
      <c r="T383" s="316"/>
      <c r="U383" s="60">
        <f t="shared" si="37"/>
        <v>1</v>
      </c>
    </row>
    <row r="384" spans="1:21">
      <c r="A384" s="4"/>
      <c r="B384" s="307" t="s">
        <v>60</v>
      </c>
      <c r="C384" s="308"/>
      <c r="D384" s="309"/>
      <c r="E384" s="310" t="s">
        <v>61</v>
      </c>
      <c r="F384" s="311"/>
      <c r="G384" s="351">
        <v>96</v>
      </c>
      <c r="H384" s="353"/>
      <c r="I384" s="314">
        <v>8</v>
      </c>
      <c r="J384" s="315"/>
      <c r="K384" s="316"/>
      <c r="L384" s="314">
        <v>8</v>
      </c>
      <c r="M384" s="315"/>
      <c r="N384" s="352"/>
      <c r="O384" s="317">
        <f t="shared" si="38"/>
        <v>24</v>
      </c>
      <c r="P384" s="315"/>
      <c r="Q384" s="316"/>
      <c r="R384" s="317">
        <f t="shared" si="39"/>
        <v>24</v>
      </c>
      <c r="S384" s="315"/>
      <c r="T384" s="316"/>
      <c r="U384" s="60">
        <f t="shared" si="37"/>
        <v>0.25</v>
      </c>
    </row>
    <row r="385" spans="1:21">
      <c r="A385" s="4"/>
      <c r="B385" s="346" t="s">
        <v>77</v>
      </c>
      <c r="C385" s="359"/>
      <c r="D385" s="360"/>
      <c r="E385" s="361"/>
      <c r="F385" s="362"/>
      <c r="G385" s="363"/>
      <c r="H385" s="364"/>
      <c r="I385" s="381"/>
      <c r="J385" s="382"/>
      <c r="K385" s="382"/>
      <c r="L385" s="382"/>
      <c r="M385" s="382"/>
      <c r="N385" s="362"/>
      <c r="O385" s="381"/>
      <c r="P385" s="382"/>
      <c r="Q385" s="382"/>
      <c r="R385" s="382"/>
      <c r="S385" s="382"/>
      <c r="T385" s="382"/>
      <c r="U385" s="60"/>
    </row>
    <row r="386" spans="1:21">
      <c r="A386" s="4"/>
      <c r="B386" s="307" t="s">
        <v>81</v>
      </c>
      <c r="C386" s="308"/>
      <c r="D386" s="309"/>
      <c r="E386" s="310" t="s">
        <v>74</v>
      </c>
      <c r="F386" s="311"/>
      <c r="G386" s="351">
        <v>500</v>
      </c>
      <c r="H386" s="353"/>
      <c r="I386" s="314">
        <v>15</v>
      </c>
      <c r="J386" s="315"/>
      <c r="K386" s="316"/>
      <c r="L386" s="530">
        <v>15.57</v>
      </c>
      <c r="M386" s="531"/>
      <c r="N386" s="532"/>
      <c r="O386" s="317">
        <f>+I386+O230</f>
        <v>15</v>
      </c>
      <c r="P386" s="315"/>
      <c r="Q386" s="316"/>
      <c r="R386" s="317">
        <f>+L386+R230</f>
        <v>15.57</v>
      </c>
      <c r="S386" s="315"/>
      <c r="T386" s="316"/>
      <c r="U386" s="60">
        <f t="shared" si="37"/>
        <v>3.1140000000000001E-2</v>
      </c>
    </row>
    <row r="387" spans="1:21">
      <c r="A387" s="4"/>
      <c r="B387" s="346" t="s">
        <v>125</v>
      </c>
      <c r="C387" s="359"/>
      <c r="D387" s="360"/>
      <c r="E387" s="361"/>
      <c r="F387" s="362"/>
      <c r="G387" s="363"/>
      <c r="H387" s="364"/>
      <c r="I387" s="381"/>
      <c r="J387" s="382"/>
      <c r="K387" s="382"/>
      <c r="L387" s="382"/>
      <c r="M387" s="382"/>
      <c r="N387" s="362"/>
      <c r="O387" s="381"/>
      <c r="P387" s="382"/>
      <c r="Q387" s="382"/>
      <c r="R387" s="382"/>
      <c r="S387" s="382"/>
      <c r="T387" s="382"/>
      <c r="U387" s="60"/>
    </row>
    <row r="388" spans="1:21">
      <c r="A388" s="4"/>
      <c r="B388" s="307" t="s">
        <v>126</v>
      </c>
      <c r="C388" s="308"/>
      <c r="D388" s="309"/>
      <c r="E388" s="310" t="s">
        <v>61</v>
      </c>
      <c r="F388" s="311"/>
      <c r="G388" s="351">
        <v>8</v>
      </c>
      <c r="H388" s="353"/>
      <c r="I388" s="314">
        <v>0</v>
      </c>
      <c r="J388" s="315"/>
      <c r="K388" s="316"/>
      <c r="L388" s="314">
        <v>0</v>
      </c>
      <c r="M388" s="315"/>
      <c r="N388" s="352"/>
      <c r="O388" s="317">
        <f>+I388+O232</f>
        <v>0</v>
      </c>
      <c r="P388" s="315"/>
      <c r="Q388" s="316"/>
      <c r="R388" s="317">
        <f>+L388+R232</f>
        <v>0</v>
      </c>
      <c r="S388" s="315"/>
      <c r="T388" s="316"/>
      <c r="U388" s="60">
        <f t="shared" si="37"/>
        <v>0</v>
      </c>
    </row>
    <row r="389" spans="1:21" ht="15" customHeight="1">
      <c r="A389" s="4"/>
      <c r="B389" s="307" t="s">
        <v>60</v>
      </c>
      <c r="C389" s="308"/>
      <c r="D389" s="309"/>
      <c r="E389" s="310" t="s">
        <v>61</v>
      </c>
      <c r="F389" s="311"/>
      <c r="G389" s="351">
        <v>64</v>
      </c>
      <c r="H389" s="353"/>
      <c r="I389" s="314">
        <v>0</v>
      </c>
      <c r="J389" s="315"/>
      <c r="K389" s="316"/>
      <c r="L389" s="314">
        <v>0</v>
      </c>
      <c r="M389" s="315"/>
      <c r="N389" s="352"/>
      <c r="O389" s="317">
        <f>+I389+O233</f>
        <v>0</v>
      </c>
      <c r="P389" s="315"/>
      <c r="Q389" s="316"/>
      <c r="R389" s="317">
        <f>+L389+R233</f>
        <v>0</v>
      </c>
      <c r="S389" s="315"/>
      <c r="T389" s="316"/>
      <c r="U389" s="60">
        <f t="shared" si="37"/>
        <v>0</v>
      </c>
    </row>
    <row r="390" spans="1:21">
      <c r="A390" s="4"/>
      <c r="B390" s="346" t="s">
        <v>84</v>
      </c>
      <c r="C390" s="347"/>
      <c r="D390" s="348"/>
      <c r="E390" s="349"/>
      <c r="F390" s="350"/>
      <c r="G390" s="351"/>
      <c r="H390" s="316"/>
      <c r="I390" s="314"/>
      <c r="J390" s="315"/>
      <c r="K390" s="316"/>
      <c r="L390" s="317"/>
      <c r="M390" s="315"/>
      <c r="N390" s="352"/>
      <c r="O390" s="317"/>
      <c r="P390" s="315"/>
      <c r="Q390" s="315"/>
      <c r="R390" s="315"/>
      <c r="S390" s="315"/>
      <c r="T390" s="315"/>
      <c r="U390" s="60"/>
    </row>
    <row r="391" spans="1:21">
      <c r="A391" s="4"/>
      <c r="B391" s="307" t="s">
        <v>78</v>
      </c>
      <c r="C391" s="308"/>
      <c r="D391" s="309"/>
      <c r="E391" s="310" t="s">
        <v>61</v>
      </c>
      <c r="F391" s="311"/>
      <c r="G391" s="351">
        <v>36</v>
      </c>
      <c r="H391" s="353"/>
      <c r="I391" s="314">
        <v>0</v>
      </c>
      <c r="J391" s="315"/>
      <c r="K391" s="316"/>
      <c r="L391" s="314">
        <v>0</v>
      </c>
      <c r="M391" s="315"/>
      <c r="N391" s="352"/>
      <c r="O391" s="317">
        <f>+I391+O235</f>
        <v>0</v>
      </c>
      <c r="P391" s="315"/>
      <c r="Q391" s="316"/>
      <c r="R391" s="317">
        <f>+L391+R235</f>
        <v>0</v>
      </c>
      <c r="S391" s="315"/>
      <c r="T391" s="316"/>
      <c r="U391" s="60">
        <f t="shared" si="37"/>
        <v>0</v>
      </c>
    </row>
    <row r="392" spans="1:21">
      <c r="A392" s="4"/>
      <c r="B392" s="346" t="s">
        <v>79</v>
      </c>
      <c r="C392" s="347"/>
      <c r="D392" s="348"/>
      <c r="E392" s="349"/>
      <c r="F392" s="350"/>
      <c r="G392" s="351"/>
      <c r="H392" s="316"/>
      <c r="I392" s="314"/>
      <c r="J392" s="315"/>
      <c r="K392" s="316"/>
      <c r="L392" s="317"/>
      <c r="M392" s="315"/>
      <c r="N392" s="352"/>
      <c r="O392" s="317"/>
      <c r="P392" s="315"/>
      <c r="Q392" s="315"/>
      <c r="R392" s="315"/>
      <c r="S392" s="315"/>
      <c r="T392" s="315"/>
      <c r="U392" s="60"/>
    </row>
    <row r="393" spans="1:21" ht="15" customHeight="1">
      <c r="A393" s="4"/>
      <c r="B393" s="307" t="s">
        <v>79</v>
      </c>
      <c r="C393" s="308"/>
      <c r="D393" s="309"/>
      <c r="E393" s="310" t="s">
        <v>61</v>
      </c>
      <c r="F393" s="311"/>
      <c r="G393" s="351">
        <v>15</v>
      </c>
      <c r="H393" s="316"/>
      <c r="I393" s="314">
        <v>0</v>
      </c>
      <c r="J393" s="315"/>
      <c r="K393" s="316"/>
      <c r="L393" s="314">
        <v>0</v>
      </c>
      <c r="M393" s="315"/>
      <c r="N393" s="352"/>
      <c r="O393" s="317">
        <f>+I393+O237</f>
        <v>0</v>
      </c>
      <c r="P393" s="315"/>
      <c r="Q393" s="316"/>
      <c r="R393" s="317">
        <f>+L393+R237</f>
        <v>0</v>
      </c>
      <c r="S393" s="315"/>
      <c r="T393" s="316"/>
      <c r="U393" s="60">
        <f t="shared" si="37"/>
        <v>0</v>
      </c>
    </row>
    <row r="394" spans="1:21" ht="15" customHeight="1">
      <c r="A394" s="4"/>
      <c r="B394" s="346" t="s">
        <v>80</v>
      </c>
      <c r="C394" s="347"/>
      <c r="D394" s="348"/>
      <c r="E394" s="349"/>
      <c r="F394" s="350"/>
      <c r="G394" s="351"/>
      <c r="H394" s="316"/>
      <c r="I394" s="314"/>
      <c r="J394" s="315"/>
      <c r="K394" s="316"/>
      <c r="L394" s="317"/>
      <c r="M394" s="315"/>
      <c r="N394" s="352"/>
      <c r="O394" s="317"/>
      <c r="P394" s="315"/>
      <c r="Q394" s="315"/>
      <c r="R394" s="315"/>
      <c r="S394" s="315"/>
      <c r="T394" s="315"/>
      <c r="U394" s="60"/>
    </row>
    <row r="395" spans="1:21" ht="15" customHeight="1" thickBot="1">
      <c r="A395" s="4"/>
      <c r="B395" s="307" t="s">
        <v>80</v>
      </c>
      <c r="C395" s="308"/>
      <c r="D395" s="309"/>
      <c r="E395" s="310" t="s">
        <v>61</v>
      </c>
      <c r="F395" s="311"/>
      <c r="G395" s="312">
        <v>1</v>
      </c>
      <c r="H395" s="313"/>
      <c r="I395" s="511">
        <v>0</v>
      </c>
      <c r="J395" s="512"/>
      <c r="K395" s="313"/>
      <c r="L395" s="513">
        <v>0</v>
      </c>
      <c r="M395" s="512"/>
      <c r="N395" s="514"/>
      <c r="O395" s="317">
        <f>+I395+O239</f>
        <v>0</v>
      </c>
      <c r="P395" s="315"/>
      <c r="Q395" s="316"/>
      <c r="R395" s="317">
        <f>+L395+R239</f>
        <v>0</v>
      </c>
      <c r="S395" s="315"/>
      <c r="T395" s="316"/>
      <c r="U395" s="60">
        <f t="shared" si="37"/>
        <v>0</v>
      </c>
    </row>
    <row r="396" spans="1:21" ht="15.75" thickBot="1">
      <c r="A396" s="4"/>
      <c r="B396" s="318"/>
      <c r="C396" s="319"/>
      <c r="D396" s="319"/>
      <c r="E396" s="319"/>
      <c r="F396" s="320"/>
      <c r="G396" s="321"/>
      <c r="H396" s="322"/>
      <c r="I396" s="322"/>
      <c r="J396" s="322"/>
      <c r="K396" s="322"/>
      <c r="L396" s="322"/>
      <c r="M396" s="322"/>
      <c r="N396" s="323"/>
      <c r="O396" s="321"/>
      <c r="P396" s="322"/>
      <c r="Q396" s="322"/>
      <c r="R396" s="322"/>
      <c r="S396" s="322"/>
      <c r="T396" s="322"/>
      <c r="U396" s="323"/>
    </row>
    <row r="397" spans="1:21" ht="15.75" thickBot="1">
      <c r="B397" s="7"/>
      <c r="C397" s="8"/>
      <c r="D397" s="9"/>
      <c r="E397" s="10"/>
      <c r="F397" s="11"/>
      <c r="G397" s="12"/>
      <c r="H397" s="13"/>
      <c r="I397" s="14"/>
      <c r="J397" s="14"/>
      <c r="K397" s="15"/>
      <c r="L397" s="14"/>
      <c r="M397" s="15"/>
      <c r="N397" s="14"/>
      <c r="O397" s="14"/>
      <c r="P397" s="14"/>
      <c r="Q397" s="14"/>
      <c r="R397" s="15"/>
      <c r="S397" s="14"/>
      <c r="T397" s="12"/>
      <c r="U397" s="197"/>
    </row>
    <row r="398" spans="1:21" ht="16.5" customHeight="1" thickBot="1">
      <c r="A398" s="4"/>
      <c r="B398" s="324" t="s">
        <v>22</v>
      </c>
      <c r="C398" s="325"/>
      <c r="D398" s="325"/>
      <c r="E398" s="325"/>
      <c r="F398" s="326"/>
      <c r="G398" s="330" t="s">
        <v>127</v>
      </c>
      <c r="H398" s="331"/>
      <c r="I398" s="331"/>
      <c r="J398" s="331"/>
      <c r="K398" s="331"/>
      <c r="L398" s="331"/>
      <c r="M398" s="331"/>
      <c r="N398" s="331"/>
      <c r="O398" s="331"/>
      <c r="P398" s="331"/>
      <c r="Q398" s="331"/>
      <c r="R398" s="331"/>
      <c r="S398" s="331"/>
      <c r="T398" s="331"/>
      <c r="U398" s="332"/>
    </row>
    <row r="399" spans="1:21" ht="15.75" thickBot="1">
      <c r="A399" s="4"/>
      <c r="B399" s="327"/>
      <c r="C399" s="328"/>
      <c r="D399" s="328"/>
      <c r="E399" s="328"/>
      <c r="F399" s="329"/>
      <c r="G399" s="333" t="s">
        <v>24</v>
      </c>
      <c r="H399" s="334"/>
      <c r="I399" s="328" t="s">
        <v>16</v>
      </c>
      <c r="J399" s="328"/>
      <c r="K399" s="328"/>
      <c r="L399" s="328"/>
      <c r="M399" s="328"/>
      <c r="N399" s="329"/>
      <c r="O399" s="339" t="s">
        <v>17</v>
      </c>
      <c r="P399" s="340"/>
      <c r="Q399" s="340"/>
      <c r="R399" s="340"/>
      <c r="S399" s="340"/>
      <c r="T399" s="340"/>
      <c r="U399" s="341"/>
    </row>
    <row r="400" spans="1:21" ht="15.75" customHeight="1" thickBot="1">
      <c r="A400" s="4"/>
      <c r="B400" s="327"/>
      <c r="C400" s="328"/>
      <c r="D400" s="328"/>
      <c r="E400" s="328"/>
      <c r="F400" s="329"/>
      <c r="G400" s="335"/>
      <c r="H400" s="336"/>
      <c r="I400" s="280" t="s">
        <v>18</v>
      </c>
      <c r="J400" s="281"/>
      <c r="K400" s="282"/>
      <c r="L400" s="280" t="s">
        <v>25</v>
      </c>
      <c r="M400" s="281"/>
      <c r="N400" s="282"/>
      <c r="O400" s="280" t="s">
        <v>18</v>
      </c>
      <c r="P400" s="281"/>
      <c r="Q400" s="342"/>
      <c r="R400" s="343" t="s">
        <v>25</v>
      </c>
      <c r="S400" s="281"/>
      <c r="T400" s="282"/>
      <c r="U400" s="515" t="s">
        <v>20</v>
      </c>
    </row>
    <row r="401" spans="1:21" ht="25.5" customHeight="1" thickBot="1">
      <c r="A401" s="4"/>
      <c r="B401" s="327"/>
      <c r="C401" s="328"/>
      <c r="D401" s="328"/>
      <c r="E401" s="328"/>
      <c r="F401" s="329"/>
      <c r="G401" s="337"/>
      <c r="H401" s="338"/>
      <c r="I401" s="54" t="s">
        <v>26</v>
      </c>
      <c r="J401" s="53" t="s">
        <v>27</v>
      </c>
      <c r="K401" s="53" t="s">
        <v>28</v>
      </c>
      <c r="L401" s="54" t="s">
        <v>26</v>
      </c>
      <c r="M401" s="53" t="s">
        <v>27</v>
      </c>
      <c r="N401" s="55" t="s">
        <v>28</v>
      </c>
      <c r="O401" s="19" t="s">
        <v>26</v>
      </c>
      <c r="P401" s="54" t="s">
        <v>27</v>
      </c>
      <c r="Q401" s="20" t="s">
        <v>28</v>
      </c>
      <c r="R401" s="21" t="s">
        <v>26</v>
      </c>
      <c r="S401" s="56" t="s">
        <v>27</v>
      </c>
      <c r="T401" s="53" t="s">
        <v>28</v>
      </c>
      <c r="U401" s="516"/>
    </row>
    <row r="402" spans="1:21" ht="15.75" thickBot="1">
      <c r="A402" s="4"/>
      <c r="B402" s="293" t="s">
        <v>29</v>
      </c>
      <c r="C402" s="294"/>
      <c r="D402" s="294"/>
      <c r="E402" s="294"/>
      <c r="F402" s="294"/>
      <c r="G402" s="294"/>
      <c r="H402" s="294"/>
      <c r="I402" s="294"/>
      <c r="J402" s="294"/>
      <c r="K402" s="294"/>
      <c r="L402" s="294"/>
      <c r="M402" s="294"/>
      <c r="N402" s="294"/>
      <c r="O402" s="294"/>
      <c r="P402" s="294"/>
      <c r="Q402" s="294"/>
      <c r="R402" s="294"/>
      <c r="S402" s="294"/>
      <c r="T402" s="294"/>
      <c r="U402" s="295"/>
    </row>
    <row r="403" spans="1:21" s="40" customFormat="1" ht="15.75" customHeight="1">
      <c r="A403" s="134"/>
      <c r="B403" s="296" t="s">
        <v>82</v>
      </c>
      <c r="C403" s="297"/>
      <c r="D403" s="297"/>
      <c r="E403" s="297"/>
      <c r="F403" s="298"/>
      <c r="G403" s="299">
        <v>276000</v>
      </c>
      <c r="H403" s="300"/>
      <c r="I403" s="133">
        <v>23000</v>
      </c>
      <c r="J403" s="133">
        <v>0</v>
      </c>
      <c r="K403" s="133">
        <v>0</v>
      </c>
      <c r="L403" s="133">
        <v>14820.09</v>
      </c>
      <c r="M403" s="133">
        <v>0</v>
      </c>
      <c r="N403" s="133">
        <v>0</v>
      </c>
      <c r="O403" s="133">
        <f>+I403+O247</f>
        <v>69000</v>
      </c>
      <c r="P403" s="133">
        <f t="shared" ref="P403:T403" si="40">+J403+P247</f>
        <v>0</v>
      </c>
      <c r="Q403" s="133">
        <f t="shared" si="40"/>
        <v>0</v>
      </c>
      <c r="R403" s="133">
        <f t="shared" si="40"/>
        <v>59804.009999999995</v>
      </c>
      <c r="S403" s="133">
        <f t="shared" si="40"/>
        <v>0</v>
      </c>
      <c r="T403" s="133">
        <f t="shared" si="40"/>
        <v>0</v>
      </c>
      <c r="U403" s="136">
        <f>R403/G403</f>
        <v>0.21668119565217389</v>
      </c>
    </row>
    <row r="404" spans="1:21" s="40" customFormat="1" ht="15" customHeight="1">
      <c r="A404" s="134"/>
      <c r="B404" s="301" t="s">
        <v>83</v>
      </c>
      <c r="C404" s="302"/>
      <c r="D404" s="302"/>
      <c r="E404" s="302"/>
      <c r="F404" s="303"/>
      <c r="G404" s="304">
        <v>270000</v>
      </c>
      <c r="H404" s="305"/>
      <c r="I404" s="148">
        <v>22500</v>
      </c>
      <c r="J404" s="89">
        <v>0</v>
      </c>
      <c r="K404" s="89">
        <v>0</v>
      </c>
      <c r="L404" s="89">
        <v>20249.82</v>
      </c>
      <c r="M404" s="89">
        <v>0</v>
      </c>
      <c r="N404" s="89">
        <v>0</v>
      </c>
      <c r="O404" s="89">
        <f t="shared" ref="O404:O412" si="41">+I404+O248</f>
        <v>67500</v>
      </c>
      <c r="P404" s="89">
        <f t="shared" ref="P404:P412" si="42">+J404+P248</f>
        <v>0</v>
      </c>
      <c r="Q404" s="89">
        <f t="shared" ref="Q404:Q412" si="43">+K404+Q248</f>
        <v>0</v>
      </c>
      <c r="R404" s="89">
        <f t="shared" ref="R404:R412" si="44">+L404+R248</f>
        <v>65019.18</v>
      </c>
      <c r="S404" s="89">
        <f t="shared" ref="S404:S412" si="45">+M404+S248</f>
        <v>0</v>
      </c>
      <c r="T404" s="89">
        <f t="shared" ref="T404:T412" si="46">+N404+T248</f>
        <v>0</v>
      </c>
      <c r="U404" s="138">
        <f>R404/G404</f>
        <v>0.24081177777777779</v>
      </c>
    </row>
    <row r="405" spans="1:21" s="40" customFormat="1" ht="15" customHeight="1">
      <c r="A405" s="134"/>
      <c r="B405" s="301" t="s">
        <v>85</v>
      </c>
      <c r="C405" s="302"/>
      <c r="D405" s="302"/>
      <c r="E405" s="302"/>
      <c r="F405" s="303"/>
      <c r="G405" s="304">
        <v>8250</v>
      </c>
      <c r="H405" s="305"/>
      <c r="I405" s="148">
        <v>0</v>
      </c>
      <c r="J405" s="89">
        <v>0</v>
      </c>
      <c r="K405" s="89">
        <v>0</v>
      </c>
      <c r="L405" s="89">
        <v>0</v>
      </c>
      <c r="M405" s="89">
        <v>0</v>
      </c>
      <c r="N405" s="89">
        <v>0</v>
      </c>
      <c r="O405" s="89">
        <f t="shared" si="41"/>
        <v>0</v>
      </c>
      <c r="P405" s="89">
        <f t="shared" si="42"/>
        <v>0</v>
      </c>
      <c r="Q405" s="89">
        <f t="shared" si="43"/>
        <v>0</v>
      </c>
      <c r="R405" s="89">
        <f t="shared" si="44"/>
        <v>0</v>
      </c>
      <c r="S405" s="89">
        <f t="shared" si="45"/>
        <v>0</v>
      </c>
      <c r="T405" s="89">
        <f t="shared" si="46"/>
        <v>0</v>
      </c>
      <c r="U405" s="138">
        <f>R405/G405</f>
        <v>0</v>
      </c>
    </row>
    <row r="406" spans="1:21" s="40" customFormat="1">
      <c r="A406" s="134"/>
      <c r="B406" s="301" t="s">
        <v>136</v>
      </c>
      <c r="C406" s="302"/>
      <c r="D406" s="302"/>
      <c r="E406" s="302"/>
      <c r="F406" s="303"/>
      <c r="G406" s="304">
        <v>135300</v>
      </c>
      <c r="H406" s="305"/>
      <c r="I406" s="148">
        <v>22000</v>
      </c>
      <c r="J406" s="89">
        <v>0</v>
      </c>
      <c r="K406" s="89">
        <v>0</v>
      </c>
      <c r="L406" s="89">
        <v>23000</v>
      </c>
      <c r="M406" s="89">
        <v>0</v>
      </c>
      <c r="N406" s="89">
        <v>0</v>
      </c>
      <c r="O406" s="89">
        <f t="shared" si="41"/>
        <v>44000</v>
      </c>
      <c r="P406" s="89">
        <f t="shared" si="42"/>
        <v>0</v>
      </c>
      <c r="Q406" s="89">
        <f t="shared" si="43"/>
        <v>0</v>
      </c>
      <c r="R406" s="89">
        <f t="shared" si="44"/>
        <v>46000</v>
      </c>
      <c r="S406" s="89">
        <f t="shared" si="45"/>
        <v>0</v>
      </c>
      <c r="T406" s="89">
        <f t="shared" si="46"/>
        <v>0</v>
      </c>
      <c r="U406" s="138">
        <f>R406/G406</f>
        <v>0.3399852180339985</v>
      </c>
    </row>
    <row r="407" spans="1:21" s="40" customFormat="1" ht="15" customHeight="1">
      <c r="A407" s="134"/>
      <c r="B407" s="301" t="s">
        <v>141</v>
      </c>
      <c r="C407" s="302"/>
      <c r="D407" s="302"/>
      <c r="E407" s="302"/>
      <c r="F407" s="303"/>
      <c r="G407" s="304">
        <v>45500</v>
      </c>
      <c r="H407" s="305"/>
      <c r="I407" s="148">
        <v>0</v>
      </c>
      <c r="J407" s="89">
        <v>0</v>
      </c>
      <c r="K407" s="89">
        <v>0</v>
      </c>
      <c r="L407" s="89">
        <v>0</v>
      </c>
      <c r="M407" s="89">
        <v>0</v>
      </c>
      <c r="N407" s="89">
        <v>0</v>
      </c>
      <c r="O407" s="89">
        <f t="shared" si="41"/>
        <v>0</v>
      </c>
      <c r="P407" s="89">
        <f t="shared" si="42"/>
        <v>0</v>
      </c>
      <c r="Q407" s="89">
        <f t="shared" si="43"/>
        <v>0</v>
      </c>
      <c r="R407" s="89">
        <f t="shared" si="44"/>
        <v>0</v>
      </c>
      <c r="S407" s="89">
        <f t="shared" si="45"/>
        <v>0</v>
      </c>
      <c r="T407" s="89">
        <f t="shared" si="46"/>
        <v>0</v>
      </c>
      <c r="U407" s="138">
        <f>R407/G407</f>
        <v>0</v>
      </c>
    </row>
    <row r="408" spans="1:21">
      <c r="A408" s="23"/>
      <c r="B408" s="260" t="s">
        <v>128</v>
      </c>
      <c r="C408" s="261"/>
      <c r="D408" s="261"/>
      <c r="E408" s="261"/>
      <c r="F408" s="262"/>
      <c r="G408" s="263">
        <v>40000</v>
      </c>
      <c r="H408" s="306"/>
      <c r="I408" s="62">
        <v>8000</v>
      </c>
      <c r="J408" s="65">
        <v>0</v>
      </c>
      <c r="K408" s="65">
        <v>0</v>
      </c>
      <c r="L408" s="65">
        <v>0</v>
      </c>
      <c r="M408" s="65">
        <v>0</v>
      </c>
      <c r="N408" s="65">
        <v>0</v>
      </c>
      <c r="O408" s="65">
        <f t="shared" si="41"/>
        <v>16000</v>
      </c>
      <c r="P408" s="65">
        <f t="shared" si="42"/>
        <v>0</v>
      </c>
      <c r="Q408" s="65">
        <f t="shared" si="43"/>
        <v>0</v>
      </c>
      <c r="R408" s="65">
        <f t="shared" si="44"/>
        <v>21107.56</v>
      </c>
      <c r="S408" s="65">
        <f t="shared" si="45"/>
        <v>0</v>
      </c>
      <c r="T408" s="65">
        <f t="shared" si="46"/>
        <v>0</v>
      </c>
      <c r="U408" s="66">
        <f t="shared" ref="U408:U409" si="47">R408/G408</f>
        <v>0.52768900000000007</v>
      </c>
    </row>
    <row r="409" spans="1:21">
      <c r="A409" s="23"/>
      <c r="B409" s="260" t="s">
        <v>86</v>
      </c>
      <c r="C409" s="261"/>
      <c r="D409" s="261"/>
      <c r="E409" s="261"/>
      <c r="F409" s="262"/>
      <c r="G409" s="263">
        <v>1500</v>
      </c>
      <c r="H409" s="306"/>
      <c r="I409" s="62">
        <v>0</v>
      </c>
      <c r="J409" s="65">
        <v>0</v>
      </c>
      <c r="K409" s="65">
        <v>0</v>
      </c>
      <c r="L409" s="65">
        <v>0</v>
      </c>
      <c r="M409" s="65">
        <v>0</v>
      </c>
      <c r="N409" s="65">
        <v>0</v>
      </c>
      <c r="O409" s="65">
        <f t="shared" si="41"/>
        <v>0</v>
      </c>
      <c r="P409" s="65">
        <f t="shared" si="42"/>
        <v>0</v>
      </c>
      <c r="Q409" s="65">
        <f t="shared" si="43"/>
        <v>0</v>
      </c>
      <c r="R409" s="65">
        <f t="shared" si="44"/>
        <v>0</v>
      </c>
      <c r="S409" s="65">
        <f t="shared" si="45"/>
        <v>0</v>
      </c>
      <c r="T409" s="65">
        <f t="shared" si="46"/>
        <v>0</v>
      </c>
      <c r="U409" s="66">
        <f t="shared" si="47"/>
        <v>0</v>
      </c>
    </row>
    <row r="410" spans="1:21" ht="15" customHeight="1">
      <c r="A410" s="23"/>
      <c r="B410" s="260" t="s">
        <v>129</v>
      </c>
      <c r="C410" s="261"/>
      <c r="D410" s="261"/>
      <c r="E410" s="261"/>
      <c r="F410" s="262"/>
      <c r="G410" s="263">
        <v>3800</v>
      </c>
      <c r="H410" s="306"/>
      <c r="I410" s="62">
        <v>0</v>
      </c>
      <c r="J410" s="65">
        <v>0</v>
      </c>
      <c r="K410" s="65">
        <v>0</v>
      </c>
      <c r="L410" s="65">
        <v>0</v>
      </c>
      <c r="M410" s="65">
        <v>0</v>
      </c>
      <c r="N410" s="65">
        <v>0</v>
      </c>
      <c r="O410" s="65">
        <f t="shared" si="41"/>
        <v>3800</v>
      </c>
      <c r="P410" s="65">
        <f t="shared" si="42"/>
        <v>0</v>
      </c>
      <c r="Q410" s="65">
        <f t="shared" si="43"/>
        <v>0</v>
      </c>
      <c r="R410" s="65">
        <f t="shared" si="44"/>
        <v>3799.9</v>
      </c>
      <c r="S410" s="65">
        <f t="shared" si="45"/>
        <v>0</v>
      </c>
      <c r="T410" s="65">
        <f t="shared" si="46"/>
        <v>0</v>
      </c>
      <c r="U410" s="66">
        <f>R410/G410</f>
        <v>0.99997368421052635</v>
      </c>
    </row>
    <row r="411" spans="1:21">
      <c r="A411" s="23"/>
      <c r="B411" s="260" t="s">
        <v>130</v>
      </c>
      <c r="C411" s="261"/>
      <c r="D411" s="261"/>
      <c r="E411" s="261"/>
      <c r="F411" s="262"/>
      <c r="G411" s="263">
        <v>7500</v>
      </c>
      <c r="H411" s="264"/>
      <c r="I411" s="26">
        <v>0</v>
      </c>
      <c r="J411" s="26">
        <v>0</v>
      </c>
      <c r="K411" s="26">
        <v>0</v>
      </c>
      <c r="L411" s="26">
        <v>0</v>
      </c>
      <c r="M411" s="26">
        <v>0</v>
      </c>
      <c r="N411" s="26">
        <v>0</v>
      </c>
      <c r="O411" s="26">
        <f t="shared" si="41"/>
        <v>0</v>
      </c>
      <c r="P411" s="26">
        <f t="shared" si="42"/>
        <v>0</v>
      </c>
      <c r="Q411" s="26">
        <f t="shared" si="43"/>
        <v>0</v>
      </c>
      <c r="R411" s="26">
        <f t="shared" si="44"/>
        <v>0</v>
      </c>
      <c r="S411" s="26">
        <f t="shared" si="45"/>
        <v>0</v>
      </c>
      <c r="T411" s="26">
        <f t="shared" si="46"/>
        <v>0</v>
      </c>
      <c r="U411" s="179">
        <f>R411/G411</f>
        <v>0</v>
      </c>
    </row>
    <row r="412" spans="1:21" ht="15" customHeight="1">
      <c r="A412" s="23"/>
      <c r="B412" s="260" t="s">
        <v>131</v>
      </c>
      <c r="C412" s="261"/>
      <c r="D412" s="261"/>
      <c r="E412" s="261"/>
      <c r="F412" s="262"/>
      <c r="G412" s="263">
        <v>36000</v>
      </c>
      <c r="H412" s="264"/>
      <c r="I412" s="26">
        <v>0</v>
      </c>
      <c r="J412" s="26">
        <v>0</v>
      </c>
      <c r="K412" s="26">
        <v>0</v>
      </c>
      <c r="L412" s="26">
        <v>0</v>
      </c>
      <c r="M412" s="26">
        <v>0</v>
      </c>
      <c r="N412" s="26">
        <v>0</v>
      </c>
      <c r="O412" s="26">
        <f t="shared" si="41"/>
        <v>0</v>
      </c>
      <c r="P412" s="26">
        <f t="shared" si="42"/>
        <v>0</v>
      </c>
      <c r="Q412" s="26">
        <f t="shared" si="43"/>
        <v>0</v>
      </c>
      <c r="R412" s="26">
        <f t="shared" si="44"/>
        <v>0</v>
      </c>
      <c r="S412" s="26">
        <f t="shared" si="45"/>
        <v>0</v>
      </c>
      <c r="T412" s="26">
        <f t="shared" si="46"/>
        <v>0</v>
      </c>
      <c r="U412" s="179">
        <f>R412/G412</f>
        <v>0</v>
      </c>
    </row>
    <row r="413" spans="1:21">
      <c r="A413" s="23"/>
      <c r="B413" s="260" t="s">
        <v>87</v>
      </c>
      <c r="C413" s="261"/>
      <c r="D413" s="261"/>
      <c r="E413" s="261"/>
      <c r="F413" s="262"/>
      <c r="G413" s="263">
        <v>6250</v>
      </c>
      <c r="H413" s="264"/>
      <c r="I413" s="26">
        <v>0</v>
      </c>
      <c r="J413" s="26">
        <v>0</v>
      </c>
      <c r="K413" s="26">
        <v>0</v>
      </c>
      <c r="L413" s="26">
        <v>0</v>
      </c>
      <c r="M413" s="26">
        <v>0</v>
      </c>
      <c r="N413" s="26">
        <v>0</v>
      </c>
      <c r="O413" s="26">
        <v>0</v>
      </c>
      <c r="P413" s="26">
        <v>0</v>
      </c>
      <c r="Q413" s="26">
        <v>0</v>
      </c>
      <c r="R413" s="26">
        <v>0</v>
      </c>
      <c r="S413" s="26">
        <v>0</v>
      </c>
      <c r="T413" s="26">
        <v>0</v>
      </c>
      <c r="U413" s="179">
        <f>R413/G413</f>
        <v>0</v>
      </c>
    </row>
    <row r="414" spans="1:21" ht="15.75" thickBot="1">
      <c r="A414" s="23"/>
      <c r="B414" s="265"/>
      <c r="C414" s="266"/>
      <c r="D414" s="266"/>
      <c r="E414" s="266"/>
      <c r="F414" s="267"/>
      <c r="G414" s="263"/>
      <c r="H414" s="264"/>
      <c r="I414" s="26"/>
      <c r="J414" s="26"/>
      <c r="K414" s="26"/>
      <c r="L414" s="26"/>
      <c r="M414" s="26"/>
      <c r="N414" s="26"/>
      <c r="O414" s="26"/>
      <c r="P414" s="26"/>
      <c r="Q414" s="26"/>
      <c r="R414" s="26"/>
      <c r="S414" s="26"/>
      <c r="T414" s="26"/>
      <c r="U414" s="63"/>
    </row>
    <row r="415" spans="1:21" ht="15.75" thickBot="1">
      <c r="A415" s="23"/>
      <c r="B415" s="270" t="s">
        <v>21</v>
      </c>
      <c r="C415" s="271"/>
      <c r="D415" s="271"/>
      <c r="E415" s="271"/>
      <c r="F415" s="272"/>
      <c r="G415" s="273">
        <f>SUM(G403:H414)</f>
        <v>830100</v>
      </c>
      <c r="H415" s="274"/>
      <c r="I415" s="29">
        <f>SUM(I403:I414)</f>
        <v>75500</v>
      </c>
      <c r="J415" s="29"/>
      <c r="K415" s="29"/>
      <c r="L415" s="29">
        <f>SUM(L403:L414)</f>
        <v>58069.91</v>
      </c>
      <c r="M415" s="29"/>
      <c r="N415" s="29"/>
      <c r="O415" s="29">
        <f>SUM(O403:O414)</f>
        <v>200300</v>
      </c>
      <c r="P415" s="29"/>
      <c r="Q415" s="29"/>
      <c r="R415" s="29">
        <f>SUM(R403:R414)</f>
        <v>195730.65</v>
      </c>
      <c r="S415" s="29"/>
      <c r="T415" s="30"/>
      <c r="U415" s="73">
        <f>R415/G415</f>
        <v>0.23579165160823998</v>
      </c>
    </row>
    <row r="416" spans="1:21" ht="15.75" thickBot="1">
      <c r="A416" s="23"/>
      <c r="B416" s="266"/>
      <c r="C416" s="266"/>
      <c r="D416" s="266"/>
      <c r="E416" s="266"/>
      <c r="F416" s="266"/>
      <c r="G416" s="287"/>
      <c r="H416" s="287"/>
      <c r="I416" s="62"/>
      <c r="J416" s="62"/>
      <c r="K416" s="62"/>
      <c r="L416" s="62"/>
      <c r="M416" s="62"/>
      <c r="N416" s="62"/>
      <c r="O416" s="62"/>
      <c r="P416" s="62"/>
      <c r="Q416" s="62"/>
      <c r="R416" s="62"/>
      <c r="S416" s="62"/>
      <c r="T416" s="62"/>
      <c r="U416" s="198"/>
    </row>
    <row r="417" spans="1:22" ht="15.75" thickBot="1">
      <c r="A417" s="23"/>
      <c r="B417" s="288" t="s">
        <v>30</v>
      </c>
      <c r="C417" s="289"/>
      <c r="D417" s="289"/>
      <c r="E417" s="289"/>
      <c r="F417" s="289"/>
      <c r="G417" s="289"/>
      <c r="H417" s="289"/>
      <c r="I417" s="289"/>
      <c r="J417" s="289"/>
      <c r="K417" s="289"/>
      <c r="L417" s="289"/>
      <c r="M417" s="289"/>
      <c r="N417" s="289"/>
      <c r="O417" s="289"/>
      <c r="P417" s="289"/>
      <c r="Q417" s="289"/>
      <c r="R417" s="289"/>
      <c r="S417" s="289"/>
      <c r="T417" s="289"/>
      <c r="U417" s="290"/>
    </row>
    <row r="418" spans="1:22" ht="15" customHeight="1">
      <c r="A418" s="23"/>
      <c r="B418" s="260" t="s">
        <v>88</v>
      </c>
      <c r="C418" s="261"/>
      <c r="D418" s="261"/>
      <c r="E418" s="261"/>
      <c r="F418" s="262"/>
      <c r="G418" s="291">
        <v>45000</v>
      </c>
      <c r="H418" s="292"/>
      <c r="I418" s="69">
        <v>0</v>
      </c>
      <c r="J418" s="69">
        <v>0</v>
      </c>
      <c r="K418" s="69">
        <v>0</v>
      </c>
      <c r="L418" s="69">
        <v>0</v>
      </c>
      <c r="M418" s="69">
        <v>0</v>
      </c>
      <c r="N418" s="69">
        <v>0</v>
      </c>
      <c r="O418" s="69">
        <f t="shared" ref="O418:O423" si="48">+I418+O262</f>
        <v>0</v>
      </c>
      <c r="P418" s="69">
        <f t="shared" ref="P418:P423" si="49">+J418+P262</f>
        <v>0</v>
      </c>
      <c r="Q418" s="69">
        <f t="shared" ref="Q418:Q423" si="50">+K418+Q262</f>
        <v>0</v>
      </c>
      <c r="R418" s="69">
        <f t="shared" ref="R418:R423" si="51">+L418+R262</f>
        <v>0</v>
      </c>
      <c r="S418" s="69">
        <f t="shared" ref="S418:S423" si="52">+M418+S262</f>
        <v>0</v>
      </c>
      <c r="T418" s="64">
        <f t="shared" ref="T418:T423" si="53">+N418+T262</f>
        <v>0</v>
      </c>
      <c r="U418" s="70">
        <f t="shared" ref="U418:U423" si="54">R418/G418</f>
        <v>0</v>
      </c>
    </row>
    <row r="419" spans="1:22">
      <c r="A419" s="23"/>
      <c r="B419" s="260" t="s">
        <v>89</v>
      </c>
      <c r="C419" s="261"/>
      <c r="D419" s="261"/>
      <c r="E419" s="261"/>
      <c r="F419" s="262"/>
      <c r="G419" s="263">
        <v>30000</v>
      </c>
      <c r="H419" s="264"/>
      <c r="I419" s="26">
        <v>0</v>
      </c>
      <c r="J419" s="26">
        <v>0</v>
      </c>
      <c r="K419" s="26">
        <v>0</v>
      </c>
      <c r="L419" s="26">
        <v>0</v>
      </c>
      <c r="M419" s="26">
        <v>0</v>
      </c>
      <c r="N419" s="26">
        <v>0</v>
      </c>
      <c r="O419" s="26">
        <f t="shared" si="48"/>
        <v>0</v>
      </c>
      <c r="P419" s="26">
        <f t="shared" si="49"/>
        <v>0</v>
      </c>
      <c r="Q419" s="26">
        <f t="shared" si="50"/>
        <v>0</v>
      </c>
      <c r="R419" s="26">
        <f t="shared" si="51"/>
        <v>0</v>
      </c>
      <c r="S419" s="26">
        <f t="shared" si="52"/>
        <v>0</v>
      </c>
      <c r="T419" s="65">
        <f t="shared" si="53"/>
        <v>0</v>
      </c>
      <c r="U419" s="66">
        <f t="shared" si="54"/>
        <v>0</v>
      </c>
    </row>
    <row r="420" spans="1:22">
      <c r="A420" s="23"/>
      <c r="B420" s="260" t="s">
        <v>92</v>
      </c>
      <c r="C420" s="261"/>
      <c r="D420" s="261"/>
      <c r="E420" s="261"/>
      <c r="F420" s="262"/>
      <c r="G420" s="263">
        <v>36000</v>
      </c>
      <c r="H420" s="264"/>
      <c r="I420" s="26">
        <v>0</v>
      </c>
      <c r="J420" s="26">
        <v>0</v>
      </c>
      <c r="K420" s="26">
        <v>0</v>
      </c>
      <c r="L420" s="26">
        <v>9477.81</v>
      </c>
      <c r="M420" s="26">
        <v>0</v>
      </c>
      <c r="N420" s="26">
        <v>0</v>
      </c>
      <c r="O420" s="26">
        <f t="shared" si="48"/>
        <v>12000</v>
      </c>
      <c r="P420" s="26">
        <f t="shared" si="49"/>
        <v>0</v>
      </c>
      <c r="Q420" s="26">
        <f t="shared" si="50"/>
        <v>0</v>
      </c>
      <c r="R420" s="26">
        <f t="shared" si="51"/>
        <v>9477.81</v>
      </c>
      <c r="S420" s="26">
        <f t="shared" si="52"/>
        <v>0</v>
      </c>
      <c r="T420" s="65">
        <f t="shared" si="53"/>
        <v>0</v>
      </c>
      <c r="U420" s="66">
        <f t="shared" si="54"/>
        <v>0.26327249999999996</v>
      </c>
    </row>
    <row r="421" spans="1:22" ht="15" customHeight="1">
      <c r="A421" s="23"/>
      <c r="B421" s="260" t="s">
        <v>90</v>
      </c>
      <c r="C421" s="261"/>
      <c r="D421" s="261"/>
      <c r="E421" s="261"/>
      <c r="F421" s="262"/>
      <c r="G421" s="263">
        <v>32000</v>
      </c>
      <c r="H421" s="264"/>
      <c r="I421" s="26">
        <v>16000</v>
      </c>
      <c r="J421" s="26">
        <v>0</v>
      </c>
      <c r="K421" s="26">
        <v>0</v>
      </c>
      <c r="L421" s="26">
        <v>16538.18</v>
      </c>
      <c r="M421" s="26">
        <v>0</v>
      </c>
      <c r="N421" s="26">
        <v>0</v>
      </c>
      <c r="O421" s="26">
        <f t="shared" si="48"/>
        <v>16000</v>
      </c>
      <c r="P421" s="26">
        <f t="shared" si="49"/>
        <v>0</v>
      </c>
      <c r="Q421" s="26">
        <f t="shared" si="50"/>
        <v>0</v>
      </c>
      <c r="R421" s="26">
        <f t="shared" si="51"/>
        <v>16538.18</v>
      </c>
      <c r="S421" s="26">
        <f t="shared" si="52"/>
        <v>0</v>
      </c>
      <c r="T421" s="65">
        <f t="shared" si="53"/>
        <v>0</v>
      </c>
      <c r="U421" s="66">
        <f t="shared" si="54"/>
        <v>0.51681812500000002</v>
      </c>
    </row>
    <row r="422" spans="1:22" ht="15" customHeight="1">
      <c r="A422" s="23"/>
      <c r="B422" s="260" t="s">
        <v>91</v>
      </c>
      <c r="C422" s="261"/>
      <c r="D422" s="261"/>
      <c r="E422" s="261"/>
      <c r="F422" s="262"/>
      <c r="G422" s="263">
        <v>22500</v>
      </c>
      <c r="H422" s="264"/>
      <c r="I422" s="26">
        <v>15000</v>
      </c>
      <c r="J422" s="26">
        <v>0</v>
      </c>
      <c r="K422" s="26">
        <v>0</v>
      </c>
      <c r="L422" s="26">
        <v>13679.67</v>
      </c>
      <c r="M422" s="26">
        <v>0</v>
      </c>
      <c r="N422" s="26">
        <v>0</v>
      </c>
      <c r="O422" s="26">
        <f t="shared" si="48"/>
        <v>15000</v>
      </c>
      <c r="P422" s="26">
        <f t="shared" si="49"/>
        <v>0</v>
      </c>
      <c r="Q422" s="26">
        <f t="shared" si="50"/>
        <v>0</v>
      </c>
      <c r="R422" s="26">
        <f t="shared" si="51"/>
        <v>13679.67</v>
      </c>
      <c r="S422" s="26">
        <f t="shared" si="52"/>
        <v>0</v>
      </c>
      <c r="T422" s="65">
        <f t="shared" si="53"/>
        <v>0</v>
      </c>
      <c r="U422" s="66">
        <f t="shared" si="54"/>
        <v>0.60798533333333338</v>
      </c>
    </row>
    <row r="423" spans="1:22" ht="15" customHeight="1">
      <c r="A423" s="23"/>
      <c r="B423" s="260" t="s">
        <v>93</v>
      </c>
      <c r="C423" s="261"/>
      <c r="D423" s="261"/>
      <c r="E423" s="261"/>
      <c r="F423" s="262"/>
      <c r="G423" s="263">
        <v>4400</v>
      </c>
      <c r="H423" s="264"/>
      <c r="I423" s="26">
        <v>0</v>
      </c>
      <c r="J423" s="26">
        <v>0</v>
      </c>
      <c r="K423" s="26">
        <v>0</v>
      </c>
      <c r="L423" s="26">
        <v>0</v>
      </c>
      <c r="M423" s="26">
        <v>0</v>
      </c>
      <c r="N423" s="26">
        <v>0</v>
      </c>
      <c r="O423" s="26">
        <f t="shared" si="48"/>
        <v>4400</v>
      </c>
      <c r="P423" s="26">
        <f t="shared" si="49"/>
        <v>0</v>
      </c>
      <c r="Q423" s="26">
        <f t="shared" si="50"/>
        <v>0</v>
      </c>
      <c r="R423" s="26">
        <f t="shared" si="51"/>
        <v>1707.91</v>
      </c>
      <c r="S423" s="26">
        <f t="shared" si="52"/>
        <v>0</v>
      </c>
      <c r="T423" s="65">
        <f t="shared" si="53"/>
        <v>0</v>
      </c>
      <c r="U423" s="66">
        <f t="shared" si="54"/>
        <v>0.38816136363636367</v>
      </c>
    </row>
    <row r="424" spans="1:22" ht="15.75" thickBot="1">
      <c r="A424" s="23"/>
      <c r="B424" s="265"/>
      <c r="C424" s="266"/>
      <c r="D424" s="266"/>
      <c r="E424" s="266"/>
      <c r="F424" s="267"/>
      <c r="G424" s="268"/>
      <c r="H424" s="269"/>
      <c r="I424" s="61"/>
      <c r="J424" s="61"/>
      <c r="K424" s="61"/>
      <c r="L424" s="61"/>
      <c r="M424" s="61"/>
      <c r="N424" s="61"/>
      <c r="O424" s="61"/>
      <c r="P424" s="61"/>
      <c r="Q424" s="61"/>
      <c r="R424" s="61"/>
      <c r="S424" s="61"/>
      <c r="T424" s="71"/>
      <c r="U424" s="200"/>
    </row>
    <row r="425" spans="1:22" ht="15.75" thickBot="1">
      <c r="A425" s="23"/>
      <c r="B425" s="270" t="s">
        <v>21</v>
      </c>
      <c r="C425" s="271"/>
      <c r="D425" s="271"/>
      <c r="E425" s="271"/>
      <c r="F425" s="272"/>
      <c r="G425" s="273">
        <f>SUM(G418:H424)</f>
        <v>169900</v>
      </c>
      <c r="H425" s="274"/>
      <c r="I425" s="29">
        <f>SUM(I418:I424)</f>
        <v>31000</v>
      </c>
      <c r="J425" s="29"/>
      <c r="K425" s="29"/>
      <c r="L425" s="29">
        <f>SUM(L418:L424)</f>
        <v>39695.659999999996</v>
      </c>
      <c r="M425" s="29"/>
      <c r="N425" s="29"/>
      <c r="O425" s="29">
        <f>SUM(O418:O424)</f>
        <v>47400</v>
      </c>
      <c r="P425" s="29"/>
      <c r="Q425" s="29"/>
      <c r="R425" s="29">
        <f>SUM(R418:R424)</f>
        <v>41403.57</v>
      </c>
      <c r="S425" s="30"/>
      <c r="T425" s="68"/>
      <c r="U425" s="66">
        <f t="shared" ref="U425" si="55">R425/G425</f>
        <v>0.24369376103590348</v>
      </c>
    </row>
    <row r="426" spans="1:22" ht="15.75" thickBot="1">
      <c r="C426" s="32"/>
      <c r="I426" s="33"/>
      <c r="L426" s="33"/>
      <c r="N426" s="33"/>
      <c r="U426" s="201"/>
    </row>
    <row r="427" spans="1:22" ht="15.75" thickBot="1">
      <c r="B427" s="275" t="s">
        <v>31</v>
      </c>
      <c r="C427" s="276"/>
      <c r="D427" s="276"/>
      <c r="E427" s="276"/>
      <c r="F427" s="276"/>
      <c r="G427" s="276"/>
      <c r="H427" s="276"/>
      <c r="I427" s="276"/>
      <c r="J427" s="276"/>
      <c r="K427" s="276"/>
      <c r="L427" s="276"/>
      <c r="M427" s="276"/>
      <c r="N427" s="276"/>
      <c r="O427" s="276"/>
      <c r="P427" s="276"/>
      <c r="Q427" s="276"/>
      <c r="R427" s="276"/>
      <c r="S427" s="276"/>
      <c r="T427" s="276"/>
      <c r="U427" s="276"/>
      <c r="V427" s="34"/>
    </row>
    <row r="428" spans="1:22" ht="15" customHeight="1" thickBot="1">
      <c r="B428" s="277"/>
      <c r="C428" s="278"/>
      <c r="D428" s="280" t="s">
        <v>15</v>
      </c>
      <c r="E428" s="281"/>
      <c r="F428" s="281"/>
      <c r="G428" s="281"/>
      <c r="H428" s="281"/>
      <c r="I428" s="282"/>
      <c r="J428" s="280" t="s">
        <v>32</v>
      </c>
      <c r="K428" s="281"/>
      <c r="L428" s="281"/>
      <c r="M428" s="281"/>
      <c r="N428" s="281"/>
      <c r="O428" s="282"/>
      <c r="P428" s="280" t="s">
        <v>17</v>
      </c>
      <c r="Q428" s="281"/>
      <c r="R428" s="281"/>
      <c r="S428" s="281"/>
      <c r="T428" s="281"/>
      <c r="U428" s="202"/>
    </row>
    <row r="429" spans="1:22" ht="15.75" customHeight="1" thickBot="1">
      <c r="B429" s="229"/>
      <c r="C429" s="279"/>
      <c r="D429" s="503" t="s">
        <v>26</v>
      </c>
      <c r="E429" s="504"/>
      <c r="F429" s="504" t="s">
        <v>27</v>
      </c>
      <c r="G429" s="504"/>
      <c r="H429" s="505" t="s">
        <v>28</v>
      </c>
      <c r="I429" s="506"/>
      <c r="J429" s="503" t="s">
        <v>26</v>
      </c>
      <c r="K429" s="504"/>
      <c r="L429" s="504" t="s">
        <v>27</v>
      </c>
      <c r="M429" s="504"/>
      <c r="N429" s="505" t="s">
        <v>28</v>
      </c>
      <c r="O429" s="506"/>
      <c r="P429" s="503" t="s">
        <v>26</v>
      </c>
      <c r="Q429" s="504"/>
      <c r="R429" s="504" t="s">
        <v>27</v>
      </c>
      <c r="S429" s="504"/>
      <c r="T429" s="505" t="s">
        <v>28</v>
      </c>
      <c r="U429" s="506"/>
    </row>
    <row r="430" spans="1:22" ht="30" customHeight="1">
      <c r="A430" s="23"/>
      <c r="B430" s="243" t="s">
        <v>33</v>
      </c>
      <c r="C430" s="244"/>
      <c r="D430" s="487">
        <v>830100</v>
      </c>
      <c r="E430" s="488"/>
      <c r="F430" s="488">
        <v>0</v>
      </c>
      <c r="G430" s="488"/>
      <c r="H430" s="488">
        <v>0</v>
      </c>
      <c r="I430" s="489"/>
      <c r="J430" s="487">
        <f>+L415</f>
        <v>58069.91</v>
      </c>
      <c r="K430" s="488"/>
      <c r="L430" s="488">
        <f>+M415</f>
        <v>0</v>
      </c>
      <c r="M430" s="488"/>
      <c r="N430" s="488">
        <v>0</v>
      </c>
      <c r="O430" s="489"/>
      <c r="P430" s="487">
        <f>+R415</f>
        <v>195730.65</v>
      </c>
      <c r="Q430" s="488"/>
      <c r="R430" s="488">
        <f>+S415</f>
        <v>0</v>
      </c>
      <c r="S430" s="488"/>
      <c r="T430" s="488">
        <v>0</v>
      </c>
      <c r="U430" s="489"/>
    </row>
    <row r="431" spans="1:22" ht="30" customHeight="1" thickBot="1">
      <c r="A431" s="4"/>
      <c r="B431" s="252" t="s">
        <v>34</v>
      </c>
      <c r="C431" s="253"/>
      <c r="D431" s="490">
        <v>169900</v>
      </c>
      <c r="E431" s="491"/>
      <c r="F431" s="491">
        <v>0</v>
      </c>
      <c r="G431" s="491"/>
      <c r="H431" s="491">
        <v>0</v>
      </c>
      <c r="I431" s="492"/>
      <c r="J431" s="490">
        <f>+L425</f>
        <v>39695.659999999996</v>
      </c>
      <c r="K431" s="491"/>
      <c r="L431" s="491">
        <f>+M425</f>
        <v>0</v>
      </c>
      <c r="M431" s="491"/>
      <c r="N431" s="491">
        <v>0</v>
      </c>
      <c r="O431" s="492"/>
      <c r="P431" s="490">
        <f>+R425</f>
        <v>41403.57</v>
      </c>
      <c r="Q431" s="491"/>
      <c r="R431" s="491">
        <f>+S425</f>
        <v>0</v>
      </c>
      <c r="S431" s="491"/>
      <c r="T431" s="491">
        <v>0</v>
      </c>
      <c r="U431" s="492"/>
    </row>
    <row r="432" spans="1:22" ht="15.75" thickBot="1">
      <c r="A432" s="23"/>
      <c r="B432" s="534" t="s">
        <v>21</v>
      </c>
      <c r="C432" s="535"/>
      <c r="D432" s="484">
        <f>SUM(D430:E431)</f>
        <v>1000000</v>
      </c>
      <c r="E432" s="485"/>
      <c r="F432" s="485">
        <f>SUM(F430:G431)</f>
        <v>0</v>
      </c>
      <c r="G432" s="485"/>
      <c r="H432" s="485">
        <f>SUM(H430:I431)</f>
        <v>0</v>
      </c>
      <c r="I432" s="486"/>
      <c r="J432" s="484">
        <f>SUM(J430:K431)</f>
        <v>97765.57</v>
      </c>
      <c r="K432" s="485"/>
      <c r="L432" s="485">
        <f>SUM(L430:M431)</f>
        <v>0</v>
      </c>
      <c r="M432" s="485"/>
      <c r="N432" s="485">
        <f>SUM(N430:O431)</f>
        <v>0</v>
      </c>
      <c r="O432" s="486"/>
      <c r="P432" s="484">
        <f>SUM(P430:Q431)</f>
        <v>237134.22</v>
      </c>
      <c r="Q432" s="485"/>
      <c r="R432" s="485">
        <f>SUM(R430:S431)</f>
        <v>0</v>
      </c>
      <c r="S432" s="485"/>
      <c r="T432" s="485">
        <f>SUM(T430:U431)</f>
        <v>0</v>
      </c>
      <c r="U432" s="486"/>
    </row>
    <row r="433" spans="1:21">
      <c r="A433" s="23"/>
      <c r="B433" s="54"/>
      <c r="C433" s="54"/>
      <c r="D433" s="54"/>
      <c r="E433" s="54"/>
      <c r="F433" s="57"/>
      <c r="G433" s="57"/>
      <c r="H433" s="52"/>
      <c r="I433" s="52"/>
      <c r="J433" s="57"/>
      <c r="K433" s="57"/>
      <c r="L433" s="57"/>
      <c r="M433" s="52"/>
      <c r="N433" s="57"/>
      <c r="O433" s="52"/>
      <c r="P433" s="52"/>
      <c r="Q433" s="57"/>
      <c r="R433" s="23"/>
      <c r="S433" s="23"/>
      <c r="T433" s="23"/>
      <c r="U433" s="203"/>
    </row>
    <row r="434" spans="1:21" ht="15.75" thickBot="1">
      <c r="A434" s="23"/>
      <c r="B434" s="54"/>
      <c r="C434" s="54"/>
      <c r="D434" s="54"/>
      <c r="E434" s="54"/>
      <c r="F434" s="57"/>
      <c r="G434" s="57"/>
      <c r="H434" s="57"/>
      <c r="I434" s="57"/>
      <c r="J434" s="57"/>
      <c r="K434" s="57"/>
      <c r="L434" s="57"/>
      <c r="M434" s="57"/>
      <c r="N434" s="57"/>
      <c r="O434" s="57"/>
      <c r="P434" s="57"/>
      <c r="Q434" s="57"/>
      <c r="R434" s="23"/>
      <c r="S434" s="23"/>
      <c r="T434" s="23"/>
      <c r="U434" s="203"/>
    </row>
    <row r="435" spans="1:21" ht="15.75" thickBot="1">
      <c r="B435" s="227" t="s">
        <v>35</v>
      </c>
      <c r="C435" s="228"/>
      <c r="D435" s="228"/>
      <c r="E435" s="229"/>
      <c r="F435" s="215"/>
      <c r="G435" s="215"/>
      <c r="H435" s="215"/>
      <c r="I435" s="215"/>
      <c r="J435" s="215"/>
      <c r="K435" s="215"/>
      <c r="L435" s="215"/>
      <c r="M435" s="215"/>
      <c r="N435" s="215"/>
      <c r="O435" s="215"/>
      <c r="P435" s="215"/>
      <c r="Q435" s="215"/>
      <c r="R435" s="215"/>
      <c r="S435" s="215"/>
      <c r="T435" s="215"/>
      <c r="U435" s="215"/>
    </row>
    <row r="436" spans="1:21">
      <c r="B436" s="453"/>
      <c r="C436" s="454"/>
      <c r="D436" s="454"/>
      <c r="E436" s="454"/>
      <c r="F436" s="454"/>
      <c r="G436" s="454"/>
      <c r="H436" s="454"/>
      <c r="I436" s="454"/>
      <c r="J436" s="454"/>
      <c r="K436" s="454"/>
      <c r="L436" s="454"/>
      <c r="M436" s="454"/>
      <c r="N436" s="454"/>
      <c r="O436" s="454"/>
      <c r="P436" s="454"/>
      <c r="Q436" s="454"/>
      <c r="R436" s="454"/>
      <c r="S436" s="454"/>
      <c r="T436" s="454"/>
      <c r="U436" s="455"/>
    </row>
    <row r="437" spans="1:21">
      <c r="B437" s="456"/>
      <c r="C437" s="457"/>
      <c r="D437" s="457"/>
      <c r="E437" s="457"/>
      <c r="F437" s="457"/>
      <c r="G437" s="457"/>
      <c r="H437" s="457"/>
      <c r="I437" s="457"/>
      <c r="J437" s="457"/>
      <c r="K437" s="457"/>
      <c r="L437" s="457"/>
      <c r="M437" s="457"/>
      <c r="N437" s="457"/>
      <c r="O437" s="457"/>
      <c r="P437" s="457"/>
      <c r="Q437" s="457"/>
      <c r="R437" s="457"/>
      <c r="S437" s="457"/>
      <c r="T437" s="457"/>
      <c r="U437" s="458"/>
    </row>
    <row r="438" spans="1:21">
      <c r="B438" s="456"/>
      <c r="C438" s="457"/>
      <c r="D438" s="457"/>
      <c r="E438" s="457"/>
      <c r="F438" s="457"/>
      <c r="G438" s="457"/>
      <c r="H438" s="457"/>
      <c r="I438" s="457"/>
      <c r="J438" s="457"/>
      <c r="K438" s="457"/>
      <c r="L438" s="457"/>
      <c r="M438" s="457"/>
      <c r="N438" s="457"/>
      <c r="O438" s="457"/>
      <c r="P438" s="457"/>
      <c r="Q438" s="457"/>
      <c r="R438" s="457"/>
      <c r="S438" s="457"/>
      <c r="T438" s="457"/>
      <c r="U438" s="458"/>
    </row>
    <row r="439" spans="1:21">
      <c r="B439" s="456"/>
      <c r="C439" s="457"/>
      <c r="D439" s="457"/>
      <c r="E439" s="457"/>
      <c r="F439" s="457"/>
      <c r="G439" s="457"/>
      <c r="H439" s="457"/>
      <c r="I439" s="457"/>
      <c r="J439" s="457"/>
      <c r="K439" s="457"/>
      <c r="L439" s="457"/>
      <c r="M439" s="457"/>
      <c r="N439" s="457"/>
      <c r="O439" s="457"/>
      <c r="P439" s="457"/>
      <c r="Q439" s="457"/>
      <c r="R439" s="457"/>
      <c r="S439" s="457"/>
      <c r="T439" s="457"/>
      <c r="U439" s="458"/>
    </row>
    <row r="440" spans="1:21">
      <c r="B440" s="456"/>
      <c r="C440" s="457"/>
      <c r="D440" s="457"/>
      <c r="E440" s="457"/>
      <c r="F440" s="457"/>
      <c r="G440" s="457"/>
      <c r="H440" s="457"/>
      <c r="I440" s="457"/>
      <c r="J440" s="457"/>
      <c r="K440" s="457"/>
      <c r="L440" s="457"/>
      <c r="M440" s="457"/>
      <c r="N440" s="457"/>
      <c r="O440" s="457"/>
      <c r="P440" s="457"/>
      <c r="Q440" s="457"/>
      <c r="R440" s="457"/>
      <c r="S440" s="457"/>
      <c r="T440" s="457"/>
      <c r="U440" s="458"/>
    </row>
    <row r="441" spans="1:21">
      <c r="B441" s="456"/>
      <c r="C441" s="457"/>
      <c r="D441" s="457"/>
      <c r="E441" s="457"/>
      <c r="F441" s="457"/>
      <c r="G441" s="457"/>
      <c r="H441" s="457"/>
      <c r="I441" s="457"/>
      <c r="J441" s="457"/>
      <c r="K441" s="457"/>
      <c r="L441" s="457"/>
      <c r="M441" s="457"/>
      <c r="N441" s="457"/>
      <c r="O441" s="457"/>
      <c r="P441" s="457"/>
      <c r="Q441" s="457"/>
      <c r="R441" s="457"/>
      <c r="S441" s="457"/>
      <c r="T441" s="457"/>
      <c r="U441" s="458"/>
    </row>
    <row r="442" spans="1:21" ht="15.75" thickBot="1">
      <c r="B442" s="459"/>
      <c r="C442" s="460"/>
      <c r="D442" s="460"/>
      <c r="E442" s="460"/>
      <c r="F442" s="460"/>
      <c r="G442" s="460"/>
      <c r="H442" s="460"/>
      <c r="I442" s="460"/>
      <c r="J442" s="460"/>
      <c r="K442" s="460"/>
      <c r="L442" s="460"/>
      <c r="M442" s="460"/>
      <c r="N442" s="460"/>
      <c r="O442" s="460"/>
      <c r="P442" s="460"/>
      <c r="Q442" s="460"/>
      <c r="R442" s="460"/>
      <c r="S442" s="460"/>
      <c r="T442" s="460"/>
      <c r="U442" s="461"/>
    </row>
    <row r="443" spans="1:21">
      <c r="B443" s="23"/>
    </row>
    <row r="444" spans="1:21">
      <c r="H444" s="40"/>
      <c r="I444" s="40"/>
      <c r="O444" s="40"/>
      <c r="Q444" s="40"/>
    </row>
    <row r="445" spans="1:21">
      <c r="B445" s="239" t="s">
        <v>38</v>
      </c>
      <c r="C445" s="239"/>
      <c r="D445" s="239"/>
      <c r="E445" s="239"/>
      <c r="F445" s="239"/>
      <c r="G445" s="239"/>
      <c r="I445" s="41"/>
      <c r="J445" s="213" t="s">
        <v>36</v>
      </c>
      <c r="K445" s="213"/>
      <c r="L445" s="213"/>
      <c r="M445" s="213"/>
      <c r="N445" s="213"/>
      <c r="O445" s="213"/>
      <c r="R445" s="213" t="s">
        <v>37</v>
      </c>
      <c r="S445" s="213"/>
      <c r="T445" s="213"/>
      <c r="U445" s="213"/>
    </row>
    <row r="446" spans="1:21">
      <c r="B446" s="239"/>
      <c r="C446" s="239"/>
      <c r="D446" s="239"/>
      <c r="E446" s="239"/>
      <c r="F446" s="239"/>
      <c r="G446" s="239"/>
      <c r="H446" s="42"/>
      <c r="I446" s="42"/>
      <c r="J446" s="240"/>
      <c r="K446" s="240"/>
      <c r="L446" s="240"/>
      <c r="M446" s="240"/>
      <c r="N446" s="240"/>
      <c r="O446" s="240"/>
      <c r="P446" s="42"/>
      <c r="Q446" s="42"/>
      <c r="R446" s="209" t="s">
        <v>0</v>
      </c>
      <c r="S446" s="209"/>
      <c r="T446" s="209"/>
      <c r="U446" s="209"/>
    </row>
    <row r="447" spans="1:21">
      <c r="B447" s="239"/>
      <c r="C447" s="239"/>
      <c r="D447" s="239"/>
      <c r="E447" s="239"/>
      <c r="F447" s="239"/>
      <c r="G447" s="239"/>
      <c r="H447" s="152"/>
      <c r="I447" s="152"/>
      <c r="J447" s="240"/>
      <c r="K447" s="240"/>
      <c r="L447" s="240"/>
      <c r="M447" s="240"/>
      <c r="N447" s="240"/>
      <c r="O447" s="240"/>
      <c r="P447" s="152"/>
      <c r="Q447" s="152"/>
      <c r="R447" s="209"/>
      <c r="S447" s="209"/>
      <c r="T447" s="209"/>
      <c r="U447" s="209"/>
    </row>
    <row r="448" spans="1:21">
      <c r="B448" s="239"/>
      <c r="C448" s="239"/>
      <c r="D448" s="239"/>
      <c r="E448" s="239"/>
      <c r="F448" s="239"/>
      <c r="G448" s="239"/>
      <c r="H448" s="152"/>
      <c r="I448" s="152"/>
      <c r="J448" s="240"/>
      <c r="K448" s="240"/>
      <c r="L448" s="240"/>
      <c r="M448" s="240"/>
      <c r="N448" s="240"/>
      <c r="O448" s="240"/>
      <c r="P448" s="152"/>
      <c r="Q448" s="152"/>
      <c r="R448" s="209"/>
      <c r="S448" s="209"/>
      <c r="T448" s="209"/>
      <c r="U448" s="209"/>
    </row>
    <row r="449" spans="2:21">
      <c r="B449" s="239"/>
      <c r="C449" s="239"/>
      <c r="D449" s="239"/>
      <c r="E449" s="239"/>
      <c r="F449" s="239"/>
      <c r="G449" s="239"/>
      <c r="H449" s="152"/>
      <c r="I449" s="152"/>
      <c r="J449" s="240"/>
      <c r="K449" s="240"/>
      <c r="L449" s="240"/>
      <c r="M449" s="240"/>
      <c r="N449" s="240"/>
      <c r="O449" s="240"/>
      <c r="P449" s="152"/>
      <c r="Q449" s="152"/>
      <c r="R449" s="209"/>
      <c r="S449" s="209"/>
      <c r="T449" s="209"/>
      <c r="U449" s="209"/>
    </row>
    <row r="450" spans="2:21" ht="15.75" thickBot="1">
      <c r="B450" s="242"/>
      <c r="C450" s="242"/>
      <c r="D450" s="242"/>
      <c r="E450" s="242"/>
      <c r="F450" s="242"/>
      <c r="G450" s="242"/>
      <c r="J450" s="241"/>
      <c r="K450" s="241"/>
      <c r="L450" s="241"/>
      <c r="M450" s="241"/>
      <c r="N450" s="241"/>
      <c r="O450" s="241"/>
      <c r="R450" s="215"/>
      <c r="S450" s="215"/>
      <c r="T450" s="215"/>
      <c r="U450" s="215"/>
    </row>
    <row r="451" spans="2:21">
      <c r="B451" s="209" t="s">
        <v>105</v>
      </c>
      <c r="C451" s="209"/>
      <c r="D451" s="209"/>
      <c r="E451" s="209"/>
      <c r="F451" s="209"/>
      <c r="G451" s="209"/>
      <c r="J451" s="210" t="s">
        <v>106</v>
      </c>
      <c r="K451" s="210"/>
      <c r="L451" s="210"/>
      <c r="M451" s="210"/>
      <c r="N451" s="210"/>
      <c r="O451" s="210"/>
      <c r="R451" s="211" t="s">
        <v>142</v>
      </c>
      <c r="S451" s="211"/>
      <c r="T451" s="211"/>
      <c r="U451" s="211"/>
    </row>
    <row r="452" spans="2:21">
      <c r="B452" s="210" t="s">
        <v>107</v>
      </c>
      <c r="C452" s="210"/>
      <c r="D452" s="210"/>
      <c r="E452" s="210"/>
      <c r="F452" s="210"/>
      <c r="G452" s="210"/>
      <c r="J452" s="212" t="s">
        <v>108</v>
      </c>
      <c r="K452" s="212"/>
      <c r="L452" s="212"/>
      <c r="M452" s="212"/>
      <c r="N452" s="212"/>
      <c r="O452" s="212"/>
      <c r="P452" s="109"/>
      <c r="Q452" s="109"/>
      <c r="R452" s="212" t="s">
        <v>109</v>
      </c>
      <c r="S452" s="212"/>
      <c r="T452" s="212"/>
      <c r="U452" s="212"/>
    </row>
    <row r="454" spans="2:21">
      <c r="J454" s="213" t="s">
        <v>50</v>
      </c>
      <c r="K454" s="213"/>
      <c r="L454" s="213"/>
      <c r="M454" s="213"/>
      <c r="N454" s="213"/>
      <c r="O454" s="213"/>
    </row>
    <row r="455" spans="2:21">
      <c r="B455" s="214" t="s">
        <v>153</v>
      </c>
      <c r="C455" s="214"/>
      <c r="D455" s="214"/>
      <c r="E455" s="214"/>
      <c r="F455" s="214"/>
      <c r="G455" s="214"/>
      <c r="J455" s="214" t="s">
        <v>48</v>
      </c>
      <c r="K455" s="214"/>
      <c r="L455" s="214"/>
      <c r="M455" s="214"/>
      <c r="N455" s="214"/>
      <c r="O455" s="214"/>
      <c r="R455" s="214" t="s">
        <v>51</v>
      </c>
      <c r="S455" s="214"/>
      <c r="T455" s="214"/>
      <c r="U455" s="214"/>
    </row>
    <row r="456" spans="2:21">
      <c r="B456" s="210"/>
      <c r="C456" s="210"/>
      <c r="D456" s="210"/>
      <c r="E456" s="210"/>
      <c r="F456" s="210"/>
      <c r="G456" s="210"/>
      <c r="J456" s="214"/>
      <c r="K456" s="214"/>
      <c r="L456" s="214"/>
      <c r="M456" s="214"/>
      <c r="N456" s="214"/>
      <c r="O456" s="214"/>
      <c r="R456" s="210"/>
      <c r="S456" s="210"/>
      <c r="T456" s="210"/>
      <c r="U456" s="210"/>
    </row>
    <row r="457" spans="2:21">
      <c r="B457" s="210"/>
      <c r="C457" s="210"/>
      <c r="D457" s="210"/>
      <c r="E457" s="210"/>
      <c r="F457" s="210"/>
      <c r="G457" s="210"/>
      <c r="J457" s="214"/>
      <c r="K457" s="214"/>
      <c r="L457" s="214"/>
      <c r="M457" s="214"/>
      <c r="N457" s="214"/>
      <c r="O457" s="214"/>
      <c r="R457" s="210"/>
      <c r="S457" s="210"/>
      <c r="T457" s="210"/>
      <c r="U457" s="210"/>
    </row>
    <row r="458" spans="2:21">
      <c r="B458" s="210"/>
      <c r="C458" s="210"/>
      <c r="D458" s="210"/>
      <c r="E458" s="210"/>
      <c r="F458" s="210"/>
      <c r="G458" s="210"/>
      <c r="J458" s="214"/>
      <c r="K458" s="214"/>
      <c r="L458" s="214"/>
      <c r="M458" s="214"/>
      <c r="N458" s="214"/>
      <c r="O458" s="214"/>
      <c r="R458" s="210"/>
      <c r="S458" s="210"/>
      <c r="T458" s="210"/>
      <c r="U458" s="210"/>
    </row>
    <row r="459" spans="2:21" ht="15.75" thickBot="1">
      <c r="B459" s="215"/>
      <c r="C459" s="215"/>
      <c r="D459" s="215"/>
      <c r="E459" s="215"/>
      <c r="F459" s="215"/>
      <c r="G459" s="215"/>
      <c r="H459" s="51"/>
      <c r="I459" s="51"/>
      <c r="J459" s="216"/>
      <c r="K459" s="216"/>
      <c r="L459" s="216"/>
      <c r="M459" s="216"/>
      <c r="N459" s="216"/>
      <c r="O459" s="216"/>
      <c r="P459" s="51"/>
      <c r="Q459" s="51"/>
      <c r="R459" s="215"/>
      <c r="S459" s="215"/>
      <c r="T459" s="215"/>
      <c r="U459" s="215"/>
    </row>
    <row r="460" spans="2:21">
      <c r="B460" s="217" t="s">
        <v>110</v>
      </c>
      <c r="C460" s="217"/>
      <c r="D460" s="217"/>
      <c r="E460" s="217"/>
      <c r="F460" s="217"/>
      <c r="G460" s="217"/>
      <c r="H460" s="110"/>
      <c r="I460" s="110"/>
      <c r="J460" s="217" t="s">
        <v>111</v>
      </c>
      <c r="K460" s="217"/>
      <c r="L460" s="217"/>
      <c r="M460" s="217"/>
      <c r="N460" s="217"/>
      <c r="O460" s="217"/>
      <c r="P460" s="51"/>
      <c r="Q460" s="51"/>
      <c r="R460" s="217" t="s">
        <v>112</v>
      </c>
      <c r="S460" s="217"/>
      <c r="T460" s="217"/>
      <c r="U460" s="217"/>
    </row>
    <row r="461" spans="2:21" ht="32.25" customHeight="1">
      <c r="B461" s="219" t="s">
        <v>152</v>
      </c>
      <c r="C461" s="219"/>
      <c r="D461" s="219"/>
      <c r="E461" s="219"/>
      <c r="F461" s="219"/>
      <c r="G461" s="219"/>
      <c r="J461" s="218" t="s">
        <v>113</v>
      </c>
      <c r="K461" s="218"/>
      <c r="L461" s="218"/>
      <c r="M461" s="218"/>
      <c r="N461" s="218"/>
      <c r="O461" s="218"/>
      <c r="R461" s="218" t="s">
        <v>114</v>
      </c>
      <c r="S461" s="218"/>
      <c r="T461" s="218"/>
      <c r="U461" s="218"/>
    </row>
    <row r="462" spans="2:21">
      <c r="B462" s="189"/>
      <c r="C462" s="189"/>
      <c r="D462" s="189"/>
      <c r="E462" s="189"/>
      <c r="F462" s="189"/>
      <c r="G462" s="189"/>
    </row>
    <row r="466" spans="1:21" ht="23.25">
      <c r="B466" s="533" t="s">
        <v>99</v>
      </c>
      <c r="C466" s="533"/>
      <c r="D466" s="533"/>
      <c r="E466" s="533"/>
      <c r="F466" s="533"/>
      <c r="G466" s="533"/>
      <c r="H466" s="533"/>
      <c r="I466" s="533"/>
      <c r="J466" s="533"/>
      <c r="K466" s="533"/>
      <c r="L466" s="533"/>
      <c r="M466" s="533"/>
      <c r="N466" s="533"/>
      <c r="O466" s="533"/>
      <c r="P466" s="533"/>
      <c r="Q466" s="533"/>
      <c r="R466" s="533"/>
      <c r="S466" s="533"/>
      <c r="T466" s="533"/>
      <c r="U466" s="533"/>
    </row>
    <row r="467" spans="1:21" ht="15" customHeight="1"/>
    <row r="468" spans="1:21" ht="15" customHeight="1"/>
    <row r="469" spans="1:21" ht="15" customHeight="1">
      <c r="F469" s="1"/>
      <c r="G469" s="1"/>
      <c r="H469" s="1"/>
      <c r="I469" s="1"/>
      <c r="J469" s="1"/>
      <c r="K469" s="1"/>
      <c r="L469" s="1"/>
      <c r="M469" s="1"/>
      <c r="N469" s="1"/>
      <c r="O469" s="1"/>
    </row>
    <row r="470" spans="1:21" ht="15" customHeight="1">
      <c r="F470" s="1"/>
      <c r="G470" s="1"/>
      <c r="H470" s="1"/>
      <c r="I470" s="1"/>
      <c r="J470" s="1"/>
      <c r="K470" s="1"/>
      <c r="L470" s="1"/>
      <c r="M470" s="1"/>
      <c r="N470" s="1"/>
      <c r="O470" s="1"/>
    </row>
    <row r="471" spans="1:21" ht="15" customHeight="1">
      <c r="B471" s="422" t="s">
        <v>123</v>
      </c>
      <c r="C471" s="422"/>
      <c r="D471" s="422"/>
      <c r="E471" s="422"/>
      <c r="F471" s="422"/>
      <c r="G471" s="422"/>
      <c r="H471" s="422"/>
      <c r="I471" s="422"/>
      <c r="J471" s="422"/>
      <c r="K471" s="422"/>
      <c r="L471" s="422"/>
      <c r="M471" s="422"/>
      <c r="N471" s="422"/>
      <c r="O471" s="422"/>
      <c r="P471" s="422"/>
      <c r="Q471" s="422"/>
      <c r="R471" s="422"/>
      <c r="S471" s="422"/>
      <c r="T471" s="422"/>
      <c r="U471" s="422"/>
    </row>
    <row r="472" spans="1:21" ht="15" customHeight="1">
      <c r="F472" t="s">
        <v>0</v>
      </c>
    </row>
    <row r="473" spans="1:21" ht="15" customHeight="1">
      <c r="B473" s="2"/>
      <c r="C473" s="2"/>
      <c r="D473" s="2"/>
      <c r="E473" s="2"/>
      <c r="F473" s="2"/>
      <c r="G473" s="2"/>
      <c r="H473" s="2"/>
      <c r="I473" s="2"/>
      <c r="J473" s="2"/>
      <c r="K473" s="2"/>
      <c r="L473" s="2"/>
      <c r="M473" s="2"/>
      <c r="N473" s="2"/>
      <c r="O473" s="2"/>
      <c r="P473" s="2"/>
      <c r="Q473" s="2"/>
      <c r="R473" s="2"/>
      <c r="S473" s="2"/>
      <c r="T473" s="2"/>
      <c r="U473" s="193"/>
    </row>
    <row r="474" spans="1:21" ht="15" customHeight="1" thickBot="1">
      <c r="B474" s="3"/>
      <c r="C474" s="3"/>
      <c r="D474" s="3"/>
      <c r="E474" s="3"/>
      <c r="F474" s="3"/>
      <c r="G474" s="3"/>
      <c r="H474" s="3"/>
      <c r="I474" s="3"/>
      <c r="J474" s="3"/>
      <c r="K474" s="3"/>
      <c r="L474" s="3"/>
      <c r="M474" s="3"/>
      <c r="N474" s="3"/>
      <c r="O474" s="3"/>
      <c r="P474" s="3"/>
      <c r="Q474" s="3"/>
      <c r="R474" s="3"/>
      <c r="S474" s="3"/>
      <c r="T474" s="3"/>
      <c r="U474" s="194"/>
    </row>
    <row r="475" spans="1:21" ht="15" customHeight="1">
      <c r="B475" s="383" t="s">
        <v>1</v>
      </c>
      <c r="C475" s="384"/>
      <c r="D475" s="384"/>
      <c r="E475" s="384"/>
      <c r="F475" s="385"/>
      <c r="G475" s="423" t="s">
        <v>154</v>
      </c>
      <c r="H475" s="424"/>
      <c r="I475" s="424"/>
      <c r="J475" s="424"/>
      <c r="K475" s="424"/>
      <c r="L475" s="424"/>
      <c r="M475" s="424"/>
      <c r="N475" s="424"/>
      <c r="O475" s="424"/>
      <c r="P475" s="424"/>
      <c r="Q475" s="424"/>
      <c r="R475" s="424"/>
      <c r="S475" s="424"/>
      <c r="T475" s="424"/>
      <c r="U475" s="425"/>
    </row>
    <row r="476" spans="1:21" ht="15" customHeight="1">
      <c r="A476" s="4"/>
      <c r="B476" s="426" t="s">
        <v>2</v>
      </c>
      <c r="C476" s="427"/>
      <c r="D476" s="427"/>
      <c r="E476" s="427"/>
      <c r="F476" s="428"/>
      <c r="G476" s="429" t="s">
        <v>151</v>
      </c>
      <c r="H476" s="430"/>
      <c r="I476" s="430"/>
      <c r="J476" s="430"/>
      <c r="K476" s="430"/>
      <c r="L476" s="430"/>
      <c r="M476" s="430"/>
      <c r="N476" s="430"/>
      <c r="O476" s="430"/>
      <c r="P476" s="430"/>
      <c r="Q476" s="430"/>
      <c r="R476" s="430"/>
      <c r="S476" s="430"/>
      <c r="T476" s="430"/>
      <c r="U476" s="431"/>
    </row>
    <row r="477" spans="1:21">
      <c r="A477" s="4"/>
      <c r="B477" s="383" t="s">
        <v>3</v>
      </c>
      <c r="C477" s="384"/>
      <c r="D477" s="384"/>
      <c r="E477" s="384"/>
      <c r="F477" s="385"/>
      <c r="G477" s="432" t="s">
        <v>54</v>
      </c>
      <c r="H477" s="433"/>
      <c r="I477" s="433"/>
      <c r="J477" s="433"/>
      <c r="K477" s="433"/>
      <c r="L477" s="433"/>
      <c r="M477" s="433"/>
      <c r="N477" s="433"/>
      <c r="O477" s="433"/>
      <c r="P477" s="433"/>
      <c r="Q477" s="433"/>
      <c r="R477" s="433"/>
      <c r="S477" s="433"/>
      <c r="T477" s="433"/>
      <c r="U477" s="434"/>
    </row>
    <row r="478" spans="1:21" ht="15" customHeight="1">
      <c r="A478" s="4"/>
      <c r="B478" s="383" t="s">
        <v>4</v>
      </c>
      <c r="C478" s="384"/>
      <c r="D478" s="384"/>
      <c r="E478" s="384"/>
      <c r="F478" s="385"/>
      <c r="G478" s="432" t="s">
        <v>55</v>
      </c>
      <c r="H478" s="433"/>
      <c r="I478" s="433"/>
      <c r="J478" s="433"/>
      <c r="K478" s="433"/>
      <c r="L478" s="433"/>
      <c r="M478" s="433"/>
      <c r="N478" s="433"/>
      <c r="O478" s="433"/>
      <c r="P478" s="433"/>
      <c r="Q478" s="433"/>
      <c r="R478" s="433"/>
      <c r="S478" s="433"/>
      <c r="T478" s="433"/>
      <c r="U478" s="434"/>
    </row>
    <row r="479" spans="1:21" ht="15" customHeight="1">
      <c r="A479" s="4"/>
      <c r="B479" s="383" t="s">
        <v>5</v>
      </c>
      <c r="C479" s="384"/>
      <c r="D479" s="384"/>
      <c r="E479" s="384"/>
      <c r="F479" s="385"/>
      <c r="G479" s="435" t="s">
        <v>6</v>
      </c>
      <c r="H479" s="436"/>
      <c r="I479" s="437">
        <v>1000000</v>
      </c>
      <c r="J479" s="438"/>
      <c r="K479" s="438"/>
      <c r="L479" s="439"/>
      <c r="M479" s="5" t="s">
        <v>7</v>
      </c>
      <c r="N479" s="437">
        <v>0</v>
      </c>
      <c r="O479" s="438"/>
      <c r="P479" s="438"/>
      <c r="Q479" s="439"/>
      <c r="R479" s="440" t="s">
        <v>8</v>
      </c>
      <c r="S479" s="441"/>
      <c r="T479" s="437">
        <v>0</v>
      </c>
      <c r="U479" s="442"/>
    </row>
    <row r="480" spans="1:21">
      <c r="A480" s="4"/>
      <c r="B480" s="383" t="s">
        <v>9</v>
      </c>
      <c r="C480" s="384"/>
      <c r="D480" s="384"/>
      <c r="E480" s="384"/>
      <c r="F480" s="385"/>
      <c r="G480" s="443" t="s">
        <v>6</v>
      </c>
      <c r="H480" s="444"/>
      <c r="I480" s="437">
        <v>0</v>
      </c>
      <c r="J480" s="438"/>
      <c r="K480" s="438"/>
      <c r="L480" s="439"/>
      <c r="M480" s="5" t="s">
        <v>7</v>
      </c>
      <c r="N480" s="445">
        <v>0</v>
      </c>
      <c r="O480" s="446"/>
      <c r="P480" s="446"/>
      <c r="Q480" s="447"/>
      <c r="R480" s="448"/>
      <c r="S480" s="449"/>
      <c r="T480" s="449"/>
      <c r="U480" s="450"/>
    </row>
    <row r="481" spans="1:21" ht="15.75" thickBot="1">
      <c r="A481" s="4"/>
      <c r="B481" s="383" t="s">
        <v>10</v>
      </c>
      <c r="C481" s="384"/>
      <c r="D481" s="384"/>
      <c r="E481" s="384"/>
      <c r="F481" s="385"/>
      <c r="G481" s="386" t="s">
        <v>100</v>
      </c>
      <c r="H481" s="387"/>
      <c r="I481" s="387"/>
      <c r="J481" s="387"/>
      <c r="K481" s="387"/>
      <c r="L481" s="387"/>
      <c r="M481" s="387"/>
      <c r="N481" s="387"/>
      <c r="O481" s="387"/>
      <c r="P481" s="387"/>
      <c r="Q481" s="387"/>
      <c r="R481" s="387"/>
      <c r="S481" s="387"/>
      <c r="T481" s="387"/>
      <c r="U481" s="388"/>
    </row>
    <row r="482" spans="1:21" ht="15.75" customHeight="1" thickBot="1">
      <c r="A482" s="4"/>
      <c r="B482" s="389" t="s">
        <v>11</v>
      </c>
      <c r="C482" s="390"/>
      <c r="D482" s="390"/>
      <c r="E482" s="390"/>
      <c r="F482" s="391"/>
      <c r="G482" s="392" t="s">
        <v>144</v>
      </c>
      <c r="H482" s="393"/>
      <c r="I482" s="393"/>
      <c r="J482" s="393"/>
      <c r="K482" s="393"/>
      <c r="L482" s="393"/>
      <c r="M482" s="393"/>
      <c r="N482" s="393"/>
      <c r="O482" s="393"/>
      <c r="P482" s="393"/>
      <c r="Q482" s="393"/>
      <c r="R482" s="393"/>
      <c r="S482" s="393"/>
      <c r="T482" s="393"/>
      <c r="U482" s="394"/>
    </row>
    <row r="483" spans="1:21" ht="15.75" thickBot="1">
      <c r="B483" s="395"/>
      <c r="C483" s="395"/>
      <c r="D483" s="395"/>
      <c r="E483" s="395"/>
      <c r="F483" s="395"/>
      <c r="G483" s="395"/>
      <c r="H483" s="395"/>
      <c r="I483" s="395"/>
      <c r="J483" s="395"/>
      <c r="K483" s="395"/>
      <c r="L483" s="395"/>
      <c r="M483" s="395"/>
      <c r="N483" s="395"/>
      <c r="O483" s="395"/>
      <c r="P483" s="395"/>
      <c r="Q483" s="395"/>
      <c r="R483" s="395"/>
      <c r="S483" s="395"/>
      <c r="T483" s="395"/>
      <c r="U483" s="395"/>
    </row>
    <row r="484" spans="1:21" ht="16.5" thickBot="1">
      <c r="A484" s="4"/>
      <c r="B484" s="324" t="s">
        <v>12</v>
      </c>
      <c r="C484" s="325"/>
      <c r="D484" s="326"/>
      <c r="E484" s="325" t="s">
        <v>13</v>
      </c>
      <c r="F484" s="326"/>
      <c r="G484" s="330" t="s">
        <v>14</v>
      </c>
      <c r="H484" s="331"/>
      <c r="I484" s="331"/>
      <c r="J484" s="331"/>
      <c r="K484" s="331"/>
      <c r="L484" s="331"/>
      <c r="M484" s="331"/>
      <c r="N484" s="331"/>
      <c r="O484" s="331"/>
      <c r="P484" s="331"/>
      <c r="Q484" s="331"/>
      <c r="R484" s="331"/>
      <c r="S484" s="331"/>
      <c r="T484" s="331"/>
      <c r="U484" s="332"/>
    </row>
    <row r="485" spans="1:21" ht="15.75" thickBot="1">
      <c r="A485" s="4"/>
      <c r="B485" s="327"/>
      <c r="C485" s="328"/>
      <c r="D485" s="329"/>
      <c r="E485" s="328"/>
      <c r="F485" s="329"/>
      <c r="G485" s="333" t="s">
        <v>15</v>
      </c>
      <c r="H485" s="334"/>
      <c r="I485" s="280" t="s">
        <v>16</v>
      </c>
      <c r="J485" s="281"/>
      <c r="K485" s="281"/>
      <c r="L485" s="281"/>
      <c r="M485" s="281"/>
      <c r="N485" s="282"/>
      <c r="O485" s="401" t="s">
        <v>17</v>
      </c>
      <c r="P485" s="402"/>
      <c r="Q485" s="402"/>
      <c r="R485" s="402"/>
      <c r="S485" s="402"/>
      <c r="T485" s="402"/>
      <c r="U485" s="403"/>
    </row>
    <row r="486" spans="1:21">
      <c r="A486" s="4"/>
      <c r="B486" s="327"/>
      <c r="C486" s="328"/>
      <c r="D486" s="329"/>
      <c r="E486" s="328"/>
      <c r="F486" s="329"/>
      <c r="G486" s="335"/>
      <c r="H486" s="336"/>
      <c r="I486" s="333" t="s">
        <v>18</v>
      </c>
      <c r="J486" s="404"/>
      <c r="K486" s="404"/>
      <c r="L486" s="333" t="s">
        <v>19</v>
      </c>
      <c r="M486" s="404"/>
      <c r="N486" s="334"/>
      <c r="O486" s="406" t="s">
        <v>18</v>
      </c>
      <c r="P486" s="407"/>
      <c r="Q486" s="407"/>
      <c r="R486" s="333" t="s">
        <v>19</v>
      </c>
      <c r="S486" s="404"/>
      <c r="T486" s="404"/>
      <c r="U486" s="515" t="s">
        <v>20</v>
      </c>
    </row>
    <row r="487" spans="1:21" ht="15.75" thickBot="1">
      <c r="A487" s="4"/>
      <c r="B487" s="396"/>
      <c r="C487" s="397"/>
      <c r="D487" s="398"/>
      <c r="E487" s="397"/>
      <c r="F487" s="398"/>
      <c r="G487" s="399"/>
      <c r="H487" s="400"/>
      <c r="I487" s="399"/>
      <c r="J487" s="405"/>
      <c r="K487" s="405"/>
      <c r="L487" s="399"/>
      <c r="M487" s="405"/>
      <c r="N487" s="400"/>
      <c r="O487" s="399"/>
      <c r="P487" s="405"/>
      <c r="Q487" s="405"/>
      <c r="R487" s="399"/>
      <c r="S487" s="405"/>
      <c r="T487" s="405"/>
      <c r="U487" s="516"/>
    </row>
    <row r="488" spans="1:21">
      <c r="A488" s="4"/>
      <c r="B488" s="408" t="s">
        <v>62</v>
      </c>
      <c r="C488" s="409"/>
      <c r="D488" s="410"/>
      <c r="E488" s="411"/>
      <c r="F488" s="412"/>
      <c r="G488" s="413"/>
      <c r="H488" s="414"/>
      <c r="I488" s="415"/>
      <c r="J488" s="416"/>
      <c r="K488" s="414"/>
      <c r="L488" s="417"/>
      <c r="M488" s="416"/>
      <c r="N488" s="418"/>
      <c r="O488" s="419"/>
      <c r="P488" s="420"/>
      <c r="Q488" s="420"/>
      <c r="R488" s="420"/>
      <c r="S488" s="420"/>
      <c r="T488" s="420"/>
      <c r="U488" s="195"/>
    </row>
    <row r="489" spans="1:21">
      <c r="A489" s="4"/>
      <c r="B489" s="346" t="s">
        <v>57</v>
      </c>
      <c r="C489" s="359"/>
      <c r="D489" s="360"/>
      <c r="E489" s="361"/>
      <c r="F489" s="362"/>
      <c r="G489" s="363"/>
      <c r="H489" s="364"/>
      <c r="I489" s="381"/>
      <c r="J489" s="382"/>
      <c r="K489" s="382"/>
      <c r="L489" s="382"/>
      <c r="M489" s="382"/>
      <c r="N489" s="362"/>
      <c r="O489" s="381"/>
      <c r="P489" s="382"/>
      <c r="Q489" s="382"/>
      <c r="R489" s="382"/>
      <c r="S489" s="382"/>
      <c r="T489" s="382"/>
      <c r="U489" s="196"/>
    </row>
    <row r="490" spans="1:21">
      <c r="A490" s="4"/>
      <c r="B490" s="307" t="s">
        <v>58</v>
      </c>
      <c r="C490" s="308"/>
      <c r="D490" s="309"/>
      <c r="E490" s="310" t="s">
        <v>61</v>
      </c>
      <c r="F490" s="311"/>
      <c r="G490" s="351">
        <v>3</v>
      </c>
      <c r="H490" s="353"/>
      <c r="I490" s="314">
        <v>0</v>
      </c>
      <c r="J490" s="315"/>
      <c r="K490" s="316"/>
      <c r="L490" s="314">
        <v>0</v>
      </c>
      <c r="M490" s="315"/>
      <c r="N490" s="352"/>
      <c r="O490" s="317">
        <f>+I490+O333</f>
        <v>3</v>
      </c>
      <c r="P490" s="315"/>
      <c r="Q490" s="316"/>
      <c r="R490" s="317">
        <f>+L490+R333</f>
        <v>3</v>
      </c>
      <c r="S490" s="315"/>
      <c r="T490" s="316"/>
      <c r="U490" s="60">
        <f>R490/G490</f>
        <v>1</v>
      </c>
    </row>
    <row r="491" spans="1:21">
      <c r="A491" s="4"/>
      <c r="B491" s="307" t="s">
        <v>59</v>
      </c>
      <c r="C491" s="308"/>
      <c r="D491" s="309"/>
      <c r="E491" s="310" t="s">
        <v>61</v>
      </c>
      <c r="F491" s="311"/>
      <c r="G491" s="351">
        <v>30</v>
      </c>
      <c r="H491" s="353"/>
      <c r="I491" s="314">
        <v>0</v>
      </c>
      <c r="J491" s="315"/>
      <c r="K491" s="316"/>
      <c r="L491" s="314">
        <v>0</v>
      </c>
      <c r="M491" s="315"/>
      <c r="N491" s="352"/>
      <c r="O491" s="317">
        <f>+I491+O334</f>
        <v>30</v>
      </c>
      <c r="P491" s="315"/>
      <c r="Q491" s="316"/>
      <c r="R491" s="317">
        <f>+L491+R334</f>
        <v>30</v>
      </c>
      <c r="S491" s="315"/>
      <c r="T491" s="316"/>
      <c r="U491" s="60">
        <f t="shared" ref="U491:U552" si="56">R491/G491</f>
        <v>1</v>
      </c>
    </row>
    <row r="492" spans="1:21">
      <c r="A492" s="4"/>
      <c r="B492" s="307" t="s">
        <v>60</v>
      </c>
      <c r="C492" s="308"/>
      <c r="D492" s="309"/>
      <c r="E492" s="310" t="s">
        <v>61</v>
      </c>
      <c r="F492" s="311"/>
      <c r="G492" s="351">
        <v>1028</v>
      </c>
      <c r="H492" s="316"/>
      <c r="I492" s="314">
        <v>128</v>
      </c>
      <c r="J492" s="315"/>
      <c r="K492" s="316"/>
      <c r="L492" s="314">
        <v>128</v>
      </c>
      <c r="M492" s="315"/>
      <c r="N492" s="352"/>
      <c r="O492" s="317">
        <f>+I492+O335</f>
        <v>514</v>
      </c>
      <c r="P492" s="315"/>
      <c r="Q492" s="316"/>
      <c r="R492" s="317">
        <f>+L492+R335</f>
        <v>514</v>
      </c>
      <c r="S492" s="315"/>
      <c r="T492" s="316"/>
      <c r="U492" s="60">
        <f t="shared" si="56"/>
        <v>0.5</v>
      </c>
    </row>
    <row r="493" spans="1:21">
      <c r="A493" s="4"/>
      <c r="B493" s="346" t="s">
        <v>63</v>
      </c>
      <c r="C493" s="359"/>
      <c r="D493" s="360"/>
      <c r="E493" s="361"/>
      <c r="F493" s="362"/>
      <c r="G493" s="363"/>
      <c r="H493" s="364"/>
      <c r="I493" s="381"/>
      <c r="J493" s="382"/>
      <c r="K493" s="382"/>
      <c r="L493" s="382"/>
      <c r="M493" s="382"/>
      <c r="N493" s="362"/>
      <c r="O493" s="381"/>
      <c r="P493" s="382"/>
      <c r="Q493" s="382"/>
      <c r="R493" s="382"/>
      <c r="S493" s="382"/>
      <c r="T493" s="382"/>
      <c r="U493" s="60"/>
    </row>
    <row r="494" spans="1:21">
      <c r="A494" s="4"/>
      <c r="B494" s="307" t="s">
        <v>58</v>
      </c>
      <c r="C494" s="308"/>
      <c r="D494" s="309"/>
      <c r="E494" s="310" t="s">
        <v>61</v>
      </c>
      <c r="F494" s="311"/>
      <c r="G494" s="351">
        <v>3</v>
      </c>
      <c r="H494" s="353"/>
      <c r="I494" s="314">
        <v>0</v>
      </c>
      <c r="J494" s="315"/>
      <c r="K494" s="316"/>
      <c r="L494" s="314">
        <v>0</v>
      </c>
      <c r="M494" s="315"/>
      <c r="N494" s="352"/>
      <c r="O494" s="317">
        <f>+I494+O337</f>
        <v>3</v>
      </c>
      <c r="P494" s="315"/>
      <c r="Q494" s="316"/>
      <c r="R494" s="317">
        <f>+L494+R337</f>
        <v>3</v>
      </c>
      <c r="S494" s="315"/>
      <c r="T494" s="316"/>
      <c r="U494" s="60">
        <f t="shared" si="56"/>
        <v>1</v>
      </c>
    </row>
    <row r="495" spans="1:21">
      <c r="A495" s="4"/>
      <c r="B495" s="307" t="s">
        <v>59</v>
      </c>
      <c r="C495" s="308"/>
      <c r="D495" s="309"/>
      <c r="E495" s="310" t="s">
        <v>61</v>
      </c>
      <c r="F495" s="311"/>
      <c r="G495" s="351">
        <v>30</v>
      </c>
      <c r="H495" s="353"/>
      <c r="I495" s="314">
        <v>0</v>
      </c>
      <c r="J495" s="315"/>
      <c r="K495" s="316"/>
      <c r="L495" s="314">
        <v>0</v>
      </c>
      <c r="M495" s="315"/>
      <c r="N495" s="352"/>
      <c r="O495" s="317">
        <f>+I495+O338</f>
        <v>30</v>
      </c>
      <c r="P495" s="315"/>
      <c r="Q495" s="316"/>
      <c r="R495" s="317">
        <f>+L495+R338</f>
        <v>30</v>
      </c>
      <c r="S495" s="315"/>
      <c r="T495" s="316"/>
      <c r="U495" s="60">
        <f t="shared" si="56"/>
        <v>1</v>
      </c>
    </row>
    <row r="496" spans="1:21">
      <c r="A496" s="4"/>
      <c r="B496" s="307" t="s">
        <v>60</v>
      </c>
      <c r="C496" s="308"/>
      <c r="D496" s="309"/>
      <c r="E496" s="310" t="s">
        <v>61</v>
      </c>
      <c r="F496" s="311"/>
      <c r="G496" s="351">
        <v>1028</v>
      </c>
      <c r="H496" s="316"/>
      <c r="I496" s="314">
        <v>128</v>
      </c>
      <c r="J496" s="315"/>
      <c r="K496" s="316"/>
      <c r="L496" s="314">
        <v>128</v>
      </c>
      <c r="M496" s="315"/>
      <c r="N496" s="352"/>
      <c r="O496" s="317">
        <f>+I496+O339</f>
        <v>514</v>
      </c>
      <c r="P496" s="315"/>
      <c r="Q496" s="316"/>
      <c r="R496" s="317">
        <f>+L496+R339</f>
        <v>514</v>
      </c>
      <c r="S496" s="315"/>
      <c r="T496" s="316"/>
      <c r="U496" s="60">
        <f t="shared" si="56"/>
        <v>0.5</v>
      </c>
    </row>
    <row r="497" spans="1:21">
      <c r="A497" s="4"/>
      <c r="B497" s="346" t="s">
        <v>64</v>
      </c>
      <c r="C497" s="359"/>
      <c r="D497" s="360"/>
      <c r="E497" s="361"/>
      <c r="F497" s="362"/>
      <c r="G497" s="363"/>
      <c r="H497" s="364"/>
      <c r="I497" s="381"/>
      <c r="J497" s="382"/>
      <c r="K497" s="382"/>
      <c r="L497" s="382"/>
      <c r="M497" s="382"/>
      <c r="N497" s="362"/>
      <c r="O497" s="381"/>
      <c r="P497" s="382"/>
      <c r="Q497" s="382"/>
      <c r="R497" s="382"/>
      <c r="S497" s="382"/>
      <c r="T497" s="382"/>
      <c r="U497" s="60"/>
    </row>
    <row r="498" spans="1:21">
      <c r="A498" s="4"/>
      <c r="B498" s="307" t="s">
        <v>58</v>
      </c>
      <c r="C498" s="308"/>
      <c r="D498" s="309"/>
      <c r="E498" s="310" t="s">
        <v>61</v>
      </c>
      <c r="F498" s="311"/>
      <c r="G498" s="351">
        <v>3</v>
      </c>
      <c r="H498" s="353"/>
      <c r="I498" s="314">
        <v>0</v>
      </c>
      <c r="J498" s="315"/>
      <c r="K498" s="316"/>
      <c r="L498" s="314">
        <v>0</v>
      </c>
      <c r="M498" s="315"/>
      <c r="N498" s="352"/>
      <c r="O498" s="317">
        <f>+I498+O341</f>
        <v>3</v>
      </c>
      <c r="P498" s="315"/>
      <c r="Q498" s="316"/>
      <c r="R498" s="317">
        <f>+L498+R341</f>
        <v>3</v>
      </c>
      <c r="S498" s="315"/>
      <c r="T498" s="316"/>
      <c r="U498" s="60">
        <f t="shared" si="56"/>
        <v>1</v>
      </c>
    </row>
    <row r="499" spans="1:21">
      <c r="A499" s="4"/>
      <c r="B499" s="307" t="s">
        <v>59</v>
      </c>
      <c r="C499" s="308"/>
      <c r="D499" s="309"/>
      <c r="E499" s="310" t="s">
        <v>61</v>
      </c>
      <c r="F499" s="311"/>
      <c r="G499" s="351">
        <v>30</v>
      </c>
      <c r="H499" s="353"/>
      <c r="I499" s="314">
        <v>0</v>
      </c>
      <c r="J499" s="315"/>
      <c r="K499" s="316"/>
      <c r="L499" s="314">
        <v>0</v>
      </c>
      <c r="M499" s="315"/>
      <c r="N499" s="352"/>
      <c r="O499" s="317">
        <f>+I499+O342</f>
        <v>30</v>
      </c>
      <c r="P499" s="315"/>
      <c r="Q499" s="316"/>
      <c r="R499" s="317">
        <f>+L499+R342</f>
        <v>30</v>
      </c>
      <c r="S499" s="315"/>
      <c r="T499" s="316"/>
      <c r="U499" s="60">
        <f t="shared" si="56"/>
        <v>1</v>
      </c>
    </row>
    <row r="500" spans="1:21">
      <c r="A500" s="4"/>
      <c r="B500" s="307" t="s">
        <v>60</v>
      </c>
      <c r="C500" s="308"/>
      <c r="D500" s="309"/>
      <c r="E500" s="310" t="s">
        <v>61</v>
      </c>
      <c r="F500" s="311"/>
      <c r="G500" s="351">
        <v>514</v>
      </c>
      <c r="H500" s="316"/>
      <c r="I500" s="314">
        <v>128</v>
      </c>
      <c r="J500" s="315"/>
      <c r="K500" s="316"/>
      <c r="L500" s="314">
        <v>128</v>
      </c>
      <c r="M500" s="315"/>
      <c r="N500" s="352"/>
      <c r="O500" s="317">
        <f>+I500+O343</f>
        <v>514</v>
      </c>
      <c r="P500" s="315"/>
      <c r="Q500" s="316"/>
      <c r="R500" s="317">
        <f>+L500+R343</f>
        <v>514</v>
      </c>
      <c r="S500" s="315"/>
      <c r="T500" s="316"/>
      <c r="U500" s="60">
        <f t="shared" si="56"/>
        <v>1</v>
      </c>
    </row>
    <row r="501" spans="1:21">
      <c r="A501" s="4"/>
      <c r="B501" s="346" t="s">
        <v>65</v>
      </c>
      <c r="C501" s="359"/>
      <c r="D501" s="360"/>
      <c r="E501" s="361"/>
      <c r="F501" s="362"/>
      <c r="G501" s="363"/>
      <c r="H501" s="364"/>
      <c r="I501" s="381"/>
      <c r="J501" s="382"/>
      <c r="K501" s="382"/>
      <c r="L501" s="382"/>
      <c r="M501" s="382"/>
      <c r="N501" s="362"/>
      <c r="O501" s="381"/>
      <c r="P501" s="382"/>
      <c r="Q501" s="382"/>
      <c r="R501" s="382"/>
      <c r="S501" s="382"/>
      <c r="T501" s="382"/>
      <c r="U501" s="60"/>
    </row>
    <row r="502" spans="1:21">
      <c r="A502" s="4"/>
      <c r="B502" s="307" t="s">
        <v>58</v>
      </c>
      <c r="C502" s="308"/>
      <c r="D502" s="309"/>
      <c r="E502" s="310" t="s">
        <v>61</v>
      </c>
      <c r="F502" s="311"/>
      <c r="G502" s="351">
        <v>3</v>
      </c>
      <c r="H502" s="353"/>
      <c r="I502" s="314">
        <v>0</v>
      </c>
      <c r="J502" s="315"/>
      <c r="K502" s="316"/>
      <c r="L502" s="314">
        <v>0</v>
      </c>
      <c r="M502" s="315"/>
      <c r="N502" s="352"/>
      <c r="O502" s="317">
        <f>+I502+O345</f>
        <v>3</v>
      </c>
      <c r="P502" s="315"/>
      <c r="Q502" s="316"/>
      <c r="R502" s="317">
        <f>+L502+R345</f>
        <v>3</v>
      </c>
      <c r="S502" s="315"/>
      <c r="T502" s="316"/>
      <c r="U502" s="60">
        <f t="shared" si="56"/>
        <v>1</v>
      </c>
    </row>
    <row r="503" spans="1:21">
      <c r="A503" s="4"/>
      <c r="B503" s="307" t="s">
        <v>59</v>
      </c>
      <c r="C503" s="308"/>
      <c r="D503" s="309"/>
      <c r="E503" s="310" t="s">
        <v>61</v>
      </c>
      <c r="F503" s="311"/>
      <c r="G503" s="351">
        <v>30</v>
      </c>
      <c r="H503" s="353"/>
      <c r="I503" s="314">
        <v>0</v>
      </c>
      <c r="J503" s="315"/>
      <c r="K503" s="316"/>
      <c r="L503" s="314">
        <v>0</v>
      </c>
      <c r="M503" s="315"/>
      <c r="N503" s="352"/>
      <c r="O503" s="317">
        <f>+I503+O346</f>
        <v>30</v>
      </c>
      <c r="P503" s="315"/>
      <c r="Q503" s="316"/>
      <c r="R503" s="317">
        <f>+L503+R346</f>
        <v>30</v>
      </c>
      <c r="S503" s="315"/>
      <c r="T503" s="316"/>
      <c r="U503" s="60">
        <f t="shared" si="56"/>
        <v>1</v>
      </c>
    </row>
    <row r="504" spans="1:21">
      <c r="A504" s="4"/>
      <c r="B504" s="307" t="s">
        <v>60</v>
      </c>
      <c r="C504" s="308"/>
      <c r="D504" s="309"/>
      <c r="E504" s="310" t="s">
        <v>61</v>
      </c>
      <c r="F504" s="311"/>
      <c r="G504" s="351">
        <v>1047</v>
      </c>
      <c r="H504" s="316"/>
      <c r="I504" s="314">
        <v>124</v>
      </c>
      <c r="J504" s="315"/>
      <c r="K504" s="316"/>
      <c r="L504" s="314">
        <v>124</v>
      </c>
      <c r="M504" s="315"/>
      <c r="N504" s="352"/>
      <c r="O504" s="317">
        <f>+I504+O347</f>
        <v>511</v>
      </c>
      <c r="P504" s="315"/>
      <c r="Q504" s="316"/>
      <c r="R504" s="317">
        <f>+L504+R347</f>
        <v>511</v>
      </c>
      <c r="S504" s="315"/>
      <c r="T504" s="316"/>
      <c r="U504" s="60">
        <f t="shared" si="56"/>
        <v>0.48806112702960841</v>
      </c>
    </row>
    <row r="505" spans="1:21">
      <c r="A505" s="4"/>
      <c r="B505" s="346" t="s">
        <v>66</v>
      </c>
      <c r="C505" s="359"/>
      <c r="D505" s="360"/>
      <c r="E505" s="361"/>
      <c r="F505" s="362"/>
      <c r="G505" s="363"/>
      <c r="H505" s="364"/>
      <c r="I505" s="381"/>
      <c r="J505" s="382"/>
      <c r="K505" s="382"/>
      <c r="L505" s="382"/>
      <c r="M505" s="382"/>
      <c r="N505" s="362"/>
      <c r="O505" s="381"/>
      <c r="P505" s="382"/>
      <c r="Q505" s="382"/>
      <c r="R505" s="382"/>
      <c r="S505" s="382"/>
      <c r="T505" s="382"/>
      <c r="U505" s="60"/>
    </row>
    <row r="506" spans="1:21">
      <c r="A506" s="4"/>
      <c r="B506" s="307" t="s">
        <v>58</v>
      </c>
      <c r="C506" s="308"/>
      <c r="D506" s="309"/>
      <c r="E506" s="310" t="s">
        <v>61</v>
      </c>
      <c r="F506" s="311"/>
      <c r="G506" s="351">
        <v>3</v>
      </c>
      <c r="H506" s="353"/>
      <c r="I506" s="314">
        <v>0</v>
      </c>
      <c r="J506" s="315"/>
      <c r="K506" s="316"/>
      <c r="L506" s="314">
        <v>0</v>
      </c>
      <c r="M506" s="315"/>
      <c r="N506" s="352"/>
      <c r="O506" s="317">
        <f>+I506+O349</f>
        <v>3</v>
      </c>
      <c r="P506" s="315"/>
      <c r="Q506" s="316"/>
      <c r="R506" s="317">
        <f>+L506+R349</f>
        <v>3</v>
      </c>
      <c r="S506" s="315"/>
      <c r="T506" s="316"/>
      <c r="U506" s="60">
        <f t="shared" si="56"/>
        <v>1</v>
      </c>
    </row>
    <row r="507" spans="1:21">
      <c r="A507" s="4"/>
      <c r="B507" s="307" t="s">
        <v>59</v>
      </c>
      <c r="C507" s="308"/>
      <c r="D507" s="309"/>
      <c r="E507" s="310" t="s">
        <v>61</v>
      </c>
      <c r="F507" s="311"/>
      <c r="G507" s="351">
        <v>30</v>
      </c>
      <c r="H507" s="353"/>
      <c r="I507" s="314">
        <v>0</v>
      </c>
      <c r="J507" s="315"/>
      <c r="K507" s="316"/>
      <c r="L507" s="314">
        <v>0</v>
      </c>
      <c r="M507" s="315"/>
      <c r="N507" s="352"/>
      <c r="O507" s="317">
        <f>+I507+O350</f>
        <v>30</v>
      </c>
      <c r="P507" s="315"/>
      <c r="Q507" s="316"/>
      <c r="R507" s="317">
        <f>+L507+R350</f>
        <v>30</v>
      </c>
      <c r="S507" s="315"/>
      <c r="T507" s="316"/>
      <c r="U507" s="60">
        <f t="shared" si="56"/>
        <v>1</v>
      </c>
    </row>
    <row r="508" spans="1:21">
      <c r="A508" s="4"/>
      <c r="B508" s="307" t="s">
        <v>60</v>
      </c>
      <c r="C508" s="308"/>
      <c r="D508" s="309"/>
      <c r="E508" s="310" t="s">
        <v>61</v>
      </c>
      <c r="F508" s="311"/>
      <c r="G508" s="351">
        <v>1130</v>
      </c>
      <c r="H508" s="316"/>
      <c r="I508" s="314">
        <v>140</v>
      </c>
      <c r="J508" s="315"/>
      <c r="K508" s="316"/>
      <c r="L508" s="314">
        <v>140</v>
      </c>
      <c r="M508" s="315"/>
      <c r="N508" s="352"/>
      <c r="O508" s="317">
        <f>+I508+O351</f>
        <v>590</v>
      </c>
      <c r="P508" s="315"/>
      <c r="Q508" s="316"/>
      <c r="R508" s="317">
        <f>+L508+R351</f>
        <v>590</v>
      </c>
      <c r="S508" s="315"/>
      <c r="T508" s="316"/>
      <c r="U508" s="60">
        <f t="shared" si="56"/>
        <v>0.52212389380530977</v>
      </c>
    </row>
    <row r="509" spans="1:21">
      <c r="A509" s="4"/>
      <c r="B509" s="346" t="s">
        <v>96</v>
      </c>
      <c r="C509" s="359"/>
      <c r="D509" s="360"/>
      <c r="E509" s="361"/>
      <c r="F509" s="362"/>
      <c r="G509" s="363"/>
      <c r="H509" s="364"/>
      <c r="I509" s="381"/>
      <c r="J509" s="382"/>
      <c r="K509" s="382"/>
      <c r="L509" s="382"/>
      <c r="M509" s="382"/>
      <c r="N509" s="362"/>
      <c r="O509" s="381"/>
      <c r="P509" s="382"/>
      <c r="Q509" s="382"/>
      <c r="R509" s="382"/>
      <c r="S509" s="382"/>
      <c r="T509" s="382"/>
      <c r="U509" s="60"/>
    </row>
    <row r="510" spans="1:21">
      <c r="A510" s="4"/>
      <c r="B510" s="307" t="s">
        <v>58</v>
      </c>
      <c r="C510" s="308"/>
      <c r="D510" s="309"/>
      <c r="E510" s="310" t="s">
        <v>61</v>
      </c>
      <c r="F510" s="311"/>
      <c r="G510" s="351">
        <v>3</v>
      </c>
      <c r="H510" s="353"/>
      <c r="I510" s="314">
        <v>0</v>
      </c>
      <c r="J510" s="315"/>
      <c r="K510" s="316"/>
      <c r="L510" s="314">
        <v>0</v>
      </c>
      <c r="M510" s="315"/>
      <c r="N510" s="352"/>
      <c r="O510" s="317">
        <f>+I510+O353</f>
        <v>3</v>
      </c>
      <c r="P510" s="315"/>
      <c r="Q510" s="316"/>
      <c r="R510" s="317">
        <f>+L510+R353</f>
        <v>3</v>
      </c>
      <c r="S510" s="315"/>
      <c r="T510" s="316"/>
      <c r="U510" s="60">
        <f t="shared" si="56"/>
        <v>1</v>
      </c>
    </row>
    <row r="511" spans="1:21">
      <c r="A511" s="4"/>
      <c r="B511" s="307" t="s">
        <v>59</v>
      </c>
      <c r="C511" s="308"/>
      <c r="D511" s="309"/>
      <c r="E511" s="310" t="s">
        <v>61</v>
      </c>
      <c r="F511" s="311"/>
      <c r="G511" s="351">
        <v>30</v>
      </c>
      <c r="H511" s="353"/>
      <c r="I511" s="314">
        <v>0</v>
      </c>
      <c r="J511" s="315"/>
      <c r="K511" s="316"/>
      <c r="L511" s="314">
        <v>0</v>
      </c>
      <c r="M511" s="315"/>
      <c r="N511" s="352"/>
      <c r="O511" s="317">
        <f>+I511+O354</f>
        <v>30</v>
      </c>
      <c r="P511" s="315"/>
      <c r="Q511" s="316"/>
      <c r="R511" s="317">
        <f>+L511+R354</f>
        <v>30</v>
      </c>
      <c r="S511" s="315"/>
      <c r="T511" s="316"/>
      <c r="U511" s="60">
        <f t="shared" si="56"/>
        <v>1</v>
      </c>
    </row>
    <row r="512" spans="1:21">
      <c r="A512" s="4"/>
      <c r="B512" s="307" t="s">
        <v>60</v>
      </c>
      <c r="C512" s="308"/>
      <c r="D512" s="309"/>
      <c r="E512" s="310" t="s">
        <v>61</v>
      </c>
      <c r="F512" s="311"/>
      <c r="G512" s="351">
        <v>1049</v>
      </c>
      <c r="H512" s="316"/>
      <c r="I512" s="314">
        <v>122</v>
      </c>
      <c r="J512" s="315"/>
      <c r="K512" s="316"/>
      <c r="L512" s="314">
        <v>122</v>
      </c>
      <c r="M512" s="315"/>
      <c r="N512" s="352"/>
      <c r="O512" s="317">
        <f>+I512+O355</f>
        <v>509</v>
      </c>
      <c r="P512" s="315"/>
      <c r="Q512" s="316"/>
      <c r="R512" s="317">
        <f>+L512+R355</f>
        <v>509</v>
      </c>
      <c r="S512" s="315"/>
      <c r="T512" s="316"/>
      <c r="U512" s="60">
        <f t="shared" si="56"/>
        <v>0.48522402287893229</v>
      </c>
    </row>
    <row r="513" spans="1:21">
      <c r="A513" s="4"/>
      <c r="B513" s="346" t="s">
        <v>67</v>
      </c>
      <c r="C513" s="359"/>
      <c r="D513" s="360"/>
      <c r="E513" s="361"/>
      <c r="F513" s="362"/>
      <c r="G513" s="363"/>
      <c r="H513" s="364"/>
      <c r="I513" s="381"/>
      <c r="J513" s="382"/>
      <c r="K513" s="382"/>
      <c r="L513" s="382"/>
      <c r="M513" s="382"/>
      <c r="N513" s="362"/>
      <c r="O513" s="381"/>
      <c r="P513" s="382"/>
      <c r="Q513" s="382"/>
      <c r="R513" s="382"/>
      <c r="S513" s="382"/>
      <c r="T513" s="382"/>
      <c r="U513" s="60"/>
    </row>
    <row r="514" spans="1:21">
      <c r="A514" s="4"/>
      <c r="B514" s="307" t="s">
        <v>58</v>
      </c>
      <c r="C514" s="308"/>
      <c r="D514" s="309"/>
      <c r="E514" s="310" t="s">
        <v>61</v>
      </c>
      <c r="F514" s="311"/>
      <c r="G514" s="351">
        <v>2</v>
      </c>
      <c r="H514" s="353"/>
      <c r="I514" s="314">
        <v>0</v>
      </c>
      <c r="J514" s="315"/>
      <c r="K514" s="316"/>
      <c r="L514" s="314">
        <v>0</v>
      </c>
      <c r="M514" s="315"/>
      <c r="N514" s="352"/>
      <c r="O514" s="317">
        <f>+I514+O357</f>
        <v>2</v>
      </c>
      <c r="P514" s="315"/>
      <c r="Q514" s="316"/>
      <c r="R514" s="317">
        <f>+L514+R357</f>
        <v>2</v>
      </c>
      <c r="S514" s="315"/>
      <c r="T514" s="316"/>
      <c r="U514" s="60">
        <f t="shared" si="56"/>
        <v>1</v>
      </c>
    </row>
    <row r="515" spans="1:21">
      <c r="A515" s="4"/>
      <c r="B515" s="307" t="s">
        <v>59</v>
      </c>
      <c r="C515" s="308"/>
      <c r="D515" s="309"/>
      <c r="E515" s="310" t="s">
        <v>61</v>
      </c>
      <c r="F515" s="311"/>
      <c r="G515" s="351">
        <v>20</v>
      </c>
      <c r="H515" s="353"/>
      <c r="I515" s="314">
        <v>0</v>
      </c>
      <c r="J515" s="315"/>
      <c r="K515" s="316"/>
      <c r="L515" s="314">
        <v>0</v>
      </c>
      <c r="M515" s="315"/>
      <c r="N515" s="352"/>
      <c r="O515" s="317">
        <f>+I515+O358</f>
        <v>20</v>
      </c>
      <c r="P515" s="315"/>
      <c r="Q515" s="316"/>
      <c r="R515" s="317">
        <f>+L515+R358</f>
        <v>20</v>
      </c>
      <c r="S515" s="315"/>
      <c r="T515" s="316"/>
      <c r="U515" s="60">
        <f t="shared" si="56"/>
        <v>1</v>
      </c>
    </row>
    <row r="516" spans="1:21">
      <c r="A516" s="4"/>
      <c r="B516" s="307" t="s">
        <v>60</v>
      </c>
      <c r="C516" s="308"/>
      <c r="D516" s="309"/>
      <c r="E516" s="310" t="s">
        <v>61</v>
      </c>
      <c r="F516" s="311"/>
      <c r="G516" s="351">
        <v>350</v>
      </c>
      <c r="H516" s="316"/>
      <c r="I516" s="314">
        <v>90</v>
      </c>
      <c r="J516" s="315"/>
      <c r="K516" s="316"/>
      <c r="L516" s="314">
        <v>90</v>
      </c>
      <c r="M516" s="315"/>
      <c r="N516" s="352"/>
      <c r="O516" s="317">
        <f>+I516+O359</f>
        <v>350</v>
      </c>
      <c r="P516" s="315"/>
      <c r="Q516" s="316"/>
      <c r="R516" s="317">
        <f>+L516+R359</f>
        <v>350</v>
      </c>
      <c r="S516" s="315"/>
      <c r="T516" s="316"/>
      <c r="U516" s="60">
        <f t="shared" si="56"/>
        <v>1</v>
      </c>
    </row>
    <row r="517" spans="1:21">
      <c r="A517" s="4"/>
      <c r="B517" s="346" t="s">
        <v>68</v>
      </c>
      <c r="C517" s="359"/>
      <c r="D517" s="360"/>
      <c r="E517" s="361"/>
      <c r="F517" s="362"/>
      <c r="G517" s="363"/>
      <c r="H517" s="364"/>
      <c r="I517" s="381"/>
      <c r="J517" s="382"/>
      <c r="K517" s="382"/>
      <c r="L517" s="382"/>
      <c r="M517" s="382"/>
      <c r="N517" s="362"/>
      <c r="O517" s="381"/>
      <c r="P517" s="382"/>
      <c r="Q517" s="382"/>
      <c r="R517" s="382"/>
      <c r="S517" s="382"/>
      <c r="T517" s="382"/>
      <c r="U517" s="60"/>
    </row>
    <row r="518" spans="1:21">
      <c r="A518" s="4"/>
      <c r="B518" s="307" t="s">
        <v>58</v>
      </c>
      <c r="C518" s="308"/>
      <c r="D518" s="309"/>
      <c r="E518" s="310" t="s">
        <v>61</v>
      </c>
      <c r="F518" s="311"/>
      <c r="G518" s="351">
        <v>2</v>
      </c>
      <c r="H518" s="353"/>
      <c r="I518" s="314">
        <v>0</v>
      </c>
      <c r="J518" s="315"/>
      <c r="K518" s="316"/>
      <c r="L518" s="314">
        <v>0</v>
      </c>
      <c r="M518" s="315"/>
      <c r="N518" s="352"/>
      <c r="O518" s="317">
        <f>+I518+O361</f>
        <v>2</v>
      </c>
      <c r="P518" s="315"/>
      <c r="Q518" s="316"/>
      <c r="R518" s="317">
        <f>+L518+R361</f>
        <v>2</v>
      </c>
      <c r="S518" s="315"/>
      <c r="T518" s="316"/>
      <c r="U518" s="60">
        <f t="shared" si="56"/>
        <v>1</v>
      </c>
    </row>
    <row r="519" spans="1:21">
      <c r="A519" s="4"/>
      <c r="B519" s="307" t="s">
        <v>59</v>
      </c>
      <c r="C519" s="308"/>
      <c r="D519" s="309"/>
      <c r="E519" s="310" t="s">
        <v>61</v>
      </c>
      <c r="F519" s="311"/>
      <c r="G519" s="351">
        <v>20</v>
      </c>
      <c r="H519" s="353"/>
      <c r="I519" s="314">
        <v>0</v>
      </c>
      <c r="J519" s="315"/>
      <c r="K519" s="316"/>
      <c r="L519" s="314">
        <v>0</v>
      </c>
      <c r="M519" s="315"/>
      <c r="N519" s="352"/>
      <c r="O519" s="317">
        <f>+I519+O362</f>
        <v>20</v>
      </c>
      <c r="P519" s="315"/>
      <c r="Q519" s="316"/>
      <c r="R519" s="317">
        <f>+L519+R362</f>
        <v>20</v>
      </c>
      <c r="S519" s="315"/>
      <c r="T519" s="316"/>
      <c r="U519" s="60">
        <f t="shared" si="56"/>
        <v>1</v>
      </c>
    </row>
    <row r="520" spans="1:21">
      <c r="A520" s="4"/>
      <c r="B520" s="307" t="s">
        <v>60</v>
      </c>
      <c r="C520" s="308"/>
      <c r="D520" s="309"/>
      <c r="E520" s="310" t="s">
        <v>61</v>
      </c>
      <c r="F520" s="311"/>
      <c r="G520" s="351">
        <v>333</v>
      </c>
      <c r="H520" s="316"/>
      <c r="I520" s="314">
        <v>74</v>
      </c>
      <c r="J520" s="315"/>
      <c r="K520" s="316"/>
      <c r="L520" s="314">
        <v>74</v>
      </c>
      <c r="M520" s="315"/>
      <c r="N520" s="352"/>
      <c r="O520" s="317">
        <f>+I520+O363</f>
        <v>333</v>
      </c>
      <c r="P520" s="315"/>
      <c r="Q520" s="316"/>
      <c r="R520" s="317">
        <f>+L520+R363</f>
        <v>333</v>
      </c>
      <c r="S520" s="315"/>
      <c r="T520" s="316"/>
      <c r="U520" s="60">
        <f t="shared" si="56"/>
        <v>1</v>
      </c>
    </row>
    <row r="521" spans="1:21">
      <c r="A521" s="4"/>
      <c r="B521" s="346" t="s">
        <v>69</v>
      </c>
      <c r="C521" s="359"/>
      <c r="D521" s="360"/>
      <c r="E521" s="361"/>
      <c r="F521" s="362"/>
      <c r="G521" s="363"/>
      <c r="H521" s="364"/>
      <c r="I521" s="381"/>
      <c r="J521" s="382"/>
      <c r="K521" s="382"/>
      <c r="L521" s="382"/>
      <c r="M521" s="382"/>
      <c r="N521" s="362"/>
      <c r="O521" s="381"/>
      <c r="P521" s="382"/>
      <c r="Q521" s="382"/>
      <c r="R521" s="382"/>
      <c r="S521" s="382"/>
      <c r="T521" s="382"/>
      <c r="U521" s="60"/>
    </row>
    <row r="522" spans="1:21" ht="15" customHeight="1">
      <c r="A522" s="4"/>
      <c r="B522" s="307" t="s">
        <v>124</v>
      </c>
      <c r="C522" s="308"/>
      <c r="D522" s="309"/>
      <c r="E522" s="310" t="s">
        <v>61</v>
      </c>
      <c r="F522" s="311"/>
      <c r="G522" s="351">
        <v>330</v>
      </c>
      <c r="H522" s="353"/>
      <c r="I522" s="314">
        <v>20</v>
      </c>
      <c r="J522" s="315"/>
      <c r="K522" s="316"/>
      <c r="L522" s="314">
        <v>20</v>
      </c>
      <c r="M522" s="315"/>
      <c r="N522" s="352"/>
      <c r="O522" s="317">
        <f>+I522+O365</f>
        <v>60</v>
      </c>
      <c r="P522" s="315"/>
      <c r="Q522" s="316"/>
      <c r="R522" s="317">
        <f>+L522+R365</f>
        <v>60</v>
      </c>
      <c r="S522" s="315"/>
      <c r="T522" s="316"/>
      <c r="U522" s="60">
        <f t="shared" si="56"/>
        <v>0.18181818181818182</v>
      </c>
    </row>
    <row r="523" spans="1:21">
      <c r="A523" s="4"/>
      <c r="B523" s="307" t="s">
        <v>58</v>
      </c>
      <c r="C523" s="308"/>
      <c r="D523" s="309"/>
      <c r="E523" s="310" t="s">
        <v>61</v>
      </c>
      <c r="F523" s="311"/>
      <c r="G523" s="351">
        <v>2</v>
      </c>
      <c r="H523" s="353"/>
      <c r="I523" s="314">
        <v>0</v>
      </c>
      <c r="J523" s="315"/>
      <c r="K523" s="316"/>
      <c r="L523" s="314">
        <v>0</v>
      </c>
      <c r="M523" s="315"/>
      <c r="N523" s="352"/>
      <c r="O523" s="317">
        <f>+I523+O366</f>
        <v>2</v>
      </c>
      <c r="P523" s="315"/>
      <c r="Q523" s="316"/>
      <c r="R523" s="317">
        <f>+L523+R366</f>
        <v>2</v>
      </c>
      <c r="S523" s="315"/>
      <c r="T523" s="316"/>
      <c r="U523" s="60">
        <f t="shared" si="56"/>
        <v>1</v>
      </c>
    </row>
    <row r="524" spans="1:21">
      <c r="A524" s="4"/>
      <c r="B524" s="307" t="s">
        <v>59</v>
      </c>
      <c r="C524" s="308"/>
      <c r="D524" s="309"/>
      <c r="E524" s="310" t="s">
        <v>61</v>
      </c>
      <c r="F524" s="311"/>
      <c r="G524" s="351">
        <v>20</v>
      </c>
      <c r="H524" s="353"/>
      <c r="I524" s="314">
        <v>0</v>
      </c>
      <c r="J524" s="315"/>
      <c r="K524" s="316"/>
      <c r="L524" s="314">
        <v>0</v>
      </c>
      <c r="M524" s="315"/>
      <c r="N524" s="352"/>
      <c r="O524" s="317">
        <f>+I524+O367</f>
        <v>20</v>
      </c>
      <c r="P524" s="315"/>
      <c r="Q524" s="316"/>
      <c r="R524" s="317">
        <f>+L524+R367</f>
        <v>20</v>
      </c>
      <c r="S524" s="315"/>
      <c r="T524" s="316"/>
      <c r="U524" s="60">
        <f t="shared" si="56"/>
        <v>1</v>
      </c>
    </row>
    <row r="525" spans="1:21">
      <c r="A525" s="4"/>
      <c r="B525" s="307" t="s">
        <v>60</v>
      </c>
      <c r="C525" s="308"/>
      <c r="D525" s="309"/>
      <c r="E525" s="310" t="s">
        <v>61</v>
      </c>
      <c r="F525" s="311"/>
      <c r="G525" s="351">
        <v>681</v>
      </c>
      <c r="H525" s="316"/>
      <c r="I525" s="314">
        <v>71</v>
      </c>
      <c r="J525" s="315"/>
      <c r="K525" s="316"/>
      <c r="L525" s="314">
        <v>71</v>
      </c>
      <c r="M525" s="315"/>
      <c r="N525" s="352"/>
      <c r="O525" s="317">
        <f>+I525+O368</f>
        <v>331</v>
      </c>
      <c r="P525" s="315"/>
      <c r="Q525" s="316"/>
      <c r="R525" s="317">
        <f>+L525+R368</f>
        <v>331</v>
      </c>
      <c r="S525" s="315"/>
      <c r="T525" s="316"/>
      <c r="U525" s="60">
        <f t="shared" si="56"/>
        <v>0.48604992657856094</v>
      </c>
    </row>
    <row r="526" spans="1:21">
      <c r="A526" s="4"/>
      <c r="B526" s="307" t="s">
        <v>70</v>
      </c>
      <c r="C526" s="308"/>
      <c r="D526" s="309"/>
      <c r="E526" s="310" t="s">
        <v>61</v>
      </c>
      <c r="F526" s="311"/>
      <c r="G526" s="351">
        <v>102</v>
      </c>
      <c r="H526" s="353"/>
      <c r="I526" s="314">
        <v>0</v>
      </c>
      <c r="J526" s="315"/>
      <c r="K526" s="316"/>
      <c r="L526" s="314">
        <v>0</v>
      </c>
      <c r="M526" s="315"/>
      <c r="N526" s="352"/>
      <c r="O526" s="317">
        <f>+I526+O369</f>
        <v>0</v>
      </c>
      <c r="P526" s="315"/>
      <c r="Q526" s="316"/>
      <c r="R526" s="317">
        <f>+L526+R369</f>
        <v>0</v>
      </c>
      <c r="S526" s="315"/>
      <c r="T526" s="316"/>
      <c r="U526" s="60">
        <f t="shared" si="56"/>
        <v>0</v>
      </c>
    </row>
    <row r="527" spans="1:21">
      <c r="A527" s="4"/>
      <c r="B527" s="346" t="s">
        <v>71</v>
      </c>
      <c r="C527" s="359"/>
      <c r="D527" s="360"/>
      <c r="E527" s="361"/>
      <c r="F527" s="362"/>
      <c r="G527" s="363"/>
      <c r="H527" s="364"/>
      <c r="I527" s="381"/>
      <c r="J527" s="382"/>
      <c r="K527" s="382"/>
      <c r="L527" s="382"/>
      <c r="M527" s="382"/>
      <c r="N527" s="362"/>
      <c r="O527" s="381"/>
      <c r="P527" s="382"/>
      <c r="Q527" s="382"/>
      <c r="R527" s="382"/>
      <c r="S527" s="382"/>
      <c r="T527" s="382"/>
      <c r="U527" s="60"/>
    </row>
    <row r="528" spans="1:21">
      <c r="A528" s="4"/>
      <c r="B528" s="307" t="s">
        <v>81</v>
      </c>
      <c r="C528" s="308"/>
      <c r="D528" s="309"/>
      <c r="E528" s="310" t="s">
        <v>74</v>
      </c>
      <c r="F528" s="311"/>
      <c r="G528" s="351">
        <v>260</v>
      </c>
      <c r="H528" s="353"/>
      <c r="I528" s="314">
        <v>40</v>
      </c>
      <c r="J528" s="315"/>
      <c r="K528" s="316"/>
      <c r="L528" s="530">
        <v>49.21</v>
      </c>
      <c r="M528" s="531"/>
      <c r="N528" s="532"/>
      <c r="O528" s="317">
        <f>+I528+O371</f>
        <v>60</v>
      </c>
      <c r="P528" s="315"/>
      <c r="Q528" s="316"/>
      <c r="R528" s="317">
        <f>+L528+R371</f>
        <v>69.63</v>
      </c>
      <c r="S528" s="315"/>
      <c r="T528" s="316"/>
      <c r="U528" s="60">
        <f t="shared" si="56"/>
        <v>0.2678076923076923</v>
      </c>
    </row>
    <row r="529" spans="1:21">
      <c r="A529" s="4"/>
      <c r="B529" s="346" t="s">
        <v>72</v>
      </c>
      <c r="C529" s="359"/>
      <c r="D529" s="360"/>
      <c r="E529" s="361"/>
      <c r="F529" s="362"/>
      <c r="G529" s="363"/>
      <c r="H529" s="364"/>
      <c r="I529" s="381"/>
      <c r="J529" s="382"/>
      <c r="K529" s="382"/>
      <c r="L529" s="382"/>
      <c r="M529" s="382"/>
      <c r="N529" s="362"/>
      <c r="O529" s="381"/>
      <c r="P529" s="382"/>
      <c r="Q529" s="382"/>
      <c r="R529" s="382"/>
      <c r="S529" s="382"/>
      <c r="T529" s="382"/>
      <c r="U529" s="60"/>
    </row>
    <row r="530" spans="1:21">
      <c r="A530" s="4"/>
      <c r="B530" s="307" t="s">
        <v>58</v>
      </c>
      <c r="C530" s="308"/>
      <c r="D530" s="309"/>
      <c r="E530" s="310" t="s">
        <v>61</v>
      </c>
      <c r="F530" s="311"/>
      <c r="G530" s="351">
        <v>1</v>
      </c>
      <c r="H530" s="353"/>
      <c r="I530" s="314">
        <v>0</v>
      </c>
      <c r="J530" s="315"/>
      <c r="K530" s="316"/>
      <c r="L530" s="314">
        <v>0</v>
      </c>
      <c r="M530" s="315"/>
      <c r="N530" s="352"/>
      <c r="O530" s="317">
        <f>+I530+O373</f>
        <v>1</v>
      </c>
      <c r="P530" s="315"/>
      <c r="Q530" s="316"/>
      <c r="R530" s="317">
        <f>+L530+R373</f>
        <v>1</v>
      </c>
      <c r="S530" s="315"/>
      <c r="T530" s="316"/>
      <c r="U530" s="60">
        <f t="shared" si="56"/>
        <v>1</v>
      </c>
    </row>
    <row r="531" spans="1:21">
      <c r="A531" s="4"/>
      <c r="B531" s="307" t="s">
        <v>59</v>
      </c>
      <c r="C531" s="308"/>
      <c r="D531" s="309"/>
      <c r="E531" s="310" t="s">
        <v>61</v>
      </c>
      <c r="F531" s="311"/>
      <c r="G531" s="351">
        <v>10</v>
      </c>
      <c r="H531" s="353"/>
      <c r="I531" s="314">
        <v>0</v>
      </c>
      <c r="J531" s="315"/>
      <c r="K531" s="316"/>
      <c r="L531" s="314">
        <v>0</v>
      </c>
      <c r="M531" s="315"/>
      <c r="N531" s="352"/>
      <c r="O531" s="317">
        <f>+I531+O374</f>
        <v>10</v>
      </c>
      <c r="P531" s="315"/>
      <c r="Q531" s="316"/>
      <c r="R531" s="317">
        <f>+L531+R374</f>
        <v>10</v>
      </c>
      <c r="S531" s="315"/>
      <c r="T531" s="316"/>
      <c r="U531" s="60">
        <f t="shared" si="56"/>
        <v>1</v>
      </c>
    </row>
    <row r="532" spans="1:21">
      <c r="A532" s="4"/>
      <c r="B532" s="307" t="s">
        <v>60</v>
      </c>
      <c r="C532" s="308"/>
      <c r="D532" s="309"/>
      <c r="E532" s="310" t="s">
        <v>61</v>
      </c>
      <c r="F532" s="311"/>
      <c r="G532" s="351">
        <v>167</v>
      </c>
      <c r="H532" s="316"/>
      <c r="I532" s="314">
        <v>37</v>
      </c>
      <c r="J532" s="315"/>
      <c r="K532" s="316"/>
      <c r="L532" s="314">
        <v>37</v>
      </c>
      <c r="M532" s="315"/>
      <c r="N532" s="352"/>
      <c r="O532" s="317">
        <f>+I532+O375</f>
        <v>167</v>
      </c>
      <c r="P532" s="315"/>
      <c r="Q532" s="316"/>
      <c r="R532" s="317">
        <f>+L532+R375</f>
        <v>167</v>
      </c>
      <c r="S532" s="315"/>
      <c r="T532" s="316"/>
      <c r="U532" s="60">
        <f t="shared" si="56"/>
        <v>1</v>
      </c>
    </row>
    <row r="533" spans="1:21">
      <c r="A533" s="4"/>
      <c r="B533" s="346" t="s">
        <v>73</v>
      </c>
      <c r="C533" s="359"/>
      <c r="D533" s="360"/>
      <c r="E533" s="361"/>
      <c r="F533" s="362"/>
      <c r="G533" s="363"/>
      <c r="H533" s="364"/>
      <c r="I533" s="381"/>
      <c r="J533" s="382"/>
      <c r="K533" s="382"/>
      <c r="L533" s="382"/>
      <c r="M533" s="382"/>
      <c r="N533" s="362"/>
      <c r="O533" s="381"/>
      <c r="P533" s="382"/>
      <c r="Q533" s="382"/>
      <c r="R533" s="382"/>
      <c r="S533" s="382"/>
      <c r="T533" s="382"/>
      <c r="U533" s="60"/>
    </row>
    <row r="534" spans="1:21">
      <c r="A534" s="4"/>
      <c r="B534" s="307" t="s">
        <v>81</v>
      </c>
      <c r="C534" s="308"/>
      <c r="D534" s="309"/>
      <c r="E534" s="310" t="s">
        <v>74</v>
      </c>
      <c r="F534" s="311"/>
      <c r="G534" s="351">
        <v>100</v>
      </c>
      <c r="H534" s="353"/>
      <c r="I534" s="314">
        <v>0</v>
      </c>
      <c r="J534" s="315"/>
      <c r="K534" s="316"/>
      <c r="L534" s="314">
        <v>0</v>
      </c>
      <c r="M534" s="315"/>
      <c r="N534" s="352"/>
      <c r="O534" s="317">
        <f>+I534+O377</f>
        <v>100</v>
      </c>
      <c r="P534" s="315"/>
      <c r="Q534" s="316"/>
      <c r="R534" s="317">
        <f>+L534+R377</f>
        <v>100</v>
      </c>
      <c r="S534" s="315"/>
      <c r="T534" s="316"/>
      <c r="U534" s="60">
        <f t="shared" si="56"/>
        <v>1</v>
      </c>
    </row>
    <row r="535" spans="1:21">
      <c r="A535" s="4"/>
      <c r="B535" s="346" t="s">
        <v>76</v>
      </c>
      <c r="C535" s="359"/>
      <c r="D535" s="360"/>
      <c r="E535" s="361"/>
      <c r="F535" s="362"/>
      <c r="G535" s="363"/>
      <c r="H535" s="364"/>
      <c r="I535" s="381"/>
      <c r="J535" s="382"/>
      <c r="K535" s="382"/>
      <c r="L535" s="382"/>
      <c r="M535" s="382"/>
      <c r="N535" s="362"/>
      <c r="O535" s="381"/>
      <c r="P535" s="382"/>
      <c r="Q535" s="382"/>
      <c r="R535" s="382"/>
      <c r="S535" s="382"/>
      <c r="T535" s="382"/>
      <c r="U535" s="60"/>
    </row>
    <row r="536" spans="1:21">
      <c r="A536" s="4"/>
      <c r="B536" s="307" t="s">
        <v>124</v>
      </c>
      <c r="C536" s="308"/>
      <c r="D536" s="309"/>
      <c r="E536" s="310" t="s">
        <v>61</v>
      </c>
      <c r="F536" s="311"/>
      <c r="G536" s="351">
        <v>580</v>
      </c>
      <c r="H536" s="353"/>
      <c r="I536" s="314">
        <v>30</v>
      </c>
      <c r="J536" s="315"/>
      <c r="K536" s="316"/>
      <c r="L536" s="314">
        <v>30</v>
      </c>
      <c r="M536" s="315"/>
      <c r="N536" s="352"/>
      <c r="O536" s="317">
        <f t="shared" ref="O536:O541" si="57">+I536+O379</f>
        <v>180</v>
      </c>
      <c r="P536" s="315"/>
      <c r="Q536" s="316"/>
      <c r="R536" s="317">
        <f t="shared" ref="R536:R541" si="58">+L536+R379</f>
        <v>180</v>
      </c>
      <c r="S536" s="315"/>
      <c r="T536" s="316"/>
      <c r="U536" s="60">
        <f t="shared" si="56"/>
        <v>0.31034482758620691</v>
      </c>
    </row>
    <row r="537" spans="1:21">
      <c r="A537" s="4"/>
      <c r="B537" s="307" t="s">
        <v>58</v>
      </c>
      <c r="C537" s="308"/>
      <c r="D537" s="309"/>
      <c r="E537" s="310" t="s">
        <v>61</v>
      </c>
      <c r="F537" s="311"/>
      <c r="G537" s="351">
        <v>5</v>
      </c>
      <c r="H537" s="353"/>
      <c r="I537" s="314">
        <v>0</v>
      </c>
      <c r="J537" s="315"/>
      <c r="K537" s="316"/>
      <c r="L537" s="314">
        <v>0</v>
      </c>
      <c r="M537" s="315"/>
      <c r="N537" s="352"/>
      <c r="O537" s="317">
        <f t="shared" si="57"/>
        <v>5</v>
      </c>
      <c r="P537" s="315"/>
      <c r="Q537" s="316"/>
      <c r="R537" s="317">
        <f t="shared" si="58"/>
        <v>5</v>
      </c>
      <c r="S537" s="315"/>
      <c r="T537" s="316"/>
      <c r="U537" s="60">
        <f t="shared" si="56"/>
        <v>1</v>
      </c>
    </row>
    <row r="538" spans="1:21">
      <c r="A538" s="4"/>
      <c r="B538" s="307" t="s">
        <v>59</v>
      </c>
      <c r="C538" s="308"/>
      <c r="D538" s="309"/>
      <c r="E538" s="310" t="s">
        <v>61</v>
      </c>
      <c r="F538" s="311"/>
      <c r="G538" s="351">
        <v>50</v>
      </c>
      <c r="H538" s="353"/>
      <c r="I538" s="314">
        <v>0</v>
      </c>
      <c r="J538" s="315"/>
      <c r="K538" s="316"/>
      <c r="L538" s="314">
        <v>0</v>
      </c>
      <c r="M538" s="315"/>
      <c r="N538" s="352"/>
      <c r="O538" s="317">
        <f t="shared" si="57"/>
        <v>50</v>
      </c>
      <c r="P538" s="315"/>
      <c r="Q538" s="316"/>
      <c r="R538" s="317">
        <f t="shared" si="58"/>
        <v>50</v>
      </c>
      <c r="S538" s="315"/>
      <c r="T538" s="316"/>
      <c r="U538" s="60">
        <f t="shared" si="56"/>
        <v>1</v>
      </c>
    </row>
    <row r="539" spans="1:21">
      <c r="A539" s="4"/>
      <c r="B539" s="307" t="s">
        <v>60</v>
      </c>
      <c r="C539" s="308"/>
      <c r="D539" s="309"/>
      <c r="E539" s="310" t="s">
        <v>61</v>
      </c>
      <c r="F539" s="311"/>
      <c r="G539" s="351">
        <v>1708</v>
      </c>
      <c r="H539" s="316"/>
      <c r="I539" s="314">
        <v>158</v>
      </c>
      <c r="J539" s="315"/>
      <c r="K539" s="316"/>
      <c r="L539" s="314">
        <v>158</v>
      </c>
      <c r="M539" s="315"/>
      <c r="N539" s="352"/>
      <c r="O539" s="317">
        <f t="shared" si="57"/>
        <v>808</v>
      </c>
      <c r="P539" s="315"/>
      <c r="Q539" s="316"/>
      <c r="R539" s="317">
        <f t="shared" si="58"/>
        <v>808</v>
      </c>
      <c r="S539" s="315"/>
      <c r="T539" s="316"/>
      <c r="U539" s="60">
        <f t="shared" si="56"/>
        <v>0.47306791569086654</v>
      </c>
    </row>
    <row r="540" spans="1:21">
      <c r="A540" s="4"/>
      <c r="B540" s="307" t="s">
        <v>75</v>
      </c>
      <c r="C540" s="308"/>
      <c r="D540" s="309"/>
      <c r="E540" s="310" t="s">
        <v>61</v>
      </c>
      <c r="F540" s="311"/>
      <c r="G540" s="351">
        <v>8</v>
      </c>
      <c r="H540" s="353"/>
      <c r="I540" s="314">
        <v>0</v>
      </c>
      <c r="J540" s="315"/>
      <c r="K540" s="316"/>
      <c r="L540" s="314">
        <v>0</v>
      </c>
      <c r="M540" s="315"/>
      <c r="N540" s="352"/>
      <c r="O540" s="317">
        <f t="shared" si="57"/>
        <v>8</v>
      </c>
      <c r="P540" s="315"/>
      <c r="Q540" s="316"/>
      <c r="R540" s="317">
        <f t="shared" si="58"/>
        <v>8</v>
      </c>
      <c r="S540" s="315"/>
      <c r="T540" s="316"/>
      <c r="U540" s="60">
        <f t="shared" si="56"/>
        <v>1</v>
      </c>
    </row>
    <row r="541" spans="1:21">
      <c r="A541" s="4"/>
      <c r="B541" s="307" t="s">
        <v>60</v>
      </c>
      <c r="C541" s="308"/>
      <c r="D541" s="309"/>
      <c r="E541" s="310" t="s">
        <v>61</v>
      </c>
      <c r="F541" s="311"/>
      <c r="G541" s="351">
        <v>96</v>
      </c>
      <c r="H541" s="353"/>
      <c r="I541" s="314">
        <v>8</v>
      </c>
      <c r="J541" s="315"/>
      <c r="K541" s="316"/>
      <c r="L541" s="314">
        <v>8</v>
      </c>
      <c r="M541" s="315"/>
      <c r="N541" s="352"/>
      <c r="O541" s="317">
        <f t="shared" si="57"/>
        <v>32</v>
      </c>
      <c r="P541" s="315"/>
      <c r="Q541" s="316"/>
      <c r="R541" s="317">
        <f t="shared" si="58"/>
        <v>32</v>
      </c>
      <c r="S541" s="315"/>
      <c r="T541" s="316"/>
      <c r="U541" s="60">
        <f t="shared" si="56"/>
        <v>0.33333333333333331</v>
      </c>
    </row>
    <row r="542" spans="1:21">
      <c r="A542" s="4"/>
      <c r="B542" s="346" t="s">
        <v>77</v>
      </c>
      <c r="C542" s="359"/>
      <c r="D542" s="360"/>
      <c r="E542" s="361"/>
      <c r="F542" s="362"/>
      <c r="G542" s="363"/>
      <c r="H542" s="364"/>
      <c r="I542" s="381"/>
      <c r="J542" s="382"/>
      <c r="K542" s="382"/>
      <c r="L542" s="382"/>
      <c r="M542" s="382"/>
      <c r="N542" s="362"/>
      <c r="O542" s="381"/>
      <c r="P542" s="382"/>
      <c r="Q542" s="382"/>
      <c r="R542" s="382"/>
      <c r="S542" s="382"/>
      <c r="T542" s="382"/>
      <c r="U542" s="60"/>
    </row>
    <row r="543" spans="1:21">
      <c r="A543" s="4"/>
      <c r="B543" s="307" t="s">
        <v>81</v>
      </c>
      <c r="C543" s="308"/>
      <c r="D543" s="309"/>
      <c r="E543" s="310" t="s">
        <v>74</v>
      </c>
      <c r="F543" s="311"/>
      <c r="G543" s="351">
        <v>500</v>
      </c>
      <c r="H543" s="353"/>
      <c r="I543" s="314">
        <v>30</v>
      </c>
      <c r="J543" s="315"/>
      <c r="K543" s="316"/>
      <c r="L543" s="530">
        <v>31.43</v>
      </c>
      <c r="M543" s="531"/>
      <c r="N543" s="532"/>
      <c r="O543" s="317">
        <f>+I543+O386</f>
        <v>45</v>
      </c>
      <c r="P543" s="315"/>
      <c r="Q543" s="316"/>
      <c r="R543" s="317">
        <f>+L543+R386</f>
        <v>47</v>
      </c>
      <c r="S543" s="315"/>
      <c r="T543" s="316"/>
      <c r="U543" s="60">
        <f t="shared" si="56"/>
        <v>9.4E-2</v>
      </c>
    </row>
    <row r="544" spans="1:21">
      <c r="A544" s="4"/>
      <c r="B544" s="346" t="s">
        <v>125</v>
      </c>
      <c r="C544" s="359"/>
      <c r="D544" s="360"/>
      <c r="E544" s="361"/>
      <c r="F544" s="362"/>
      <c r="G544" s="363"/>
      <c r="H544" s="364"/>
      <c r="I544" s="381"/>
      <c r="J544" s="382"/>
      <c r="K544" s="382"/>
      <c r="L544" s="382"/>
      <c r="M544" s="382"/>
      <c r="N544" s="362"/>
      <c r="O544" s="381"/>
      <c r="P544" s="382"/>
      <c r="Q544" s="382"/>
      <c r="R544" s="382"/>
      <c r="S544" s="382"/>
      <c r="T544" s="382"/>
      <c r="U544" s="60"/>
    </row>
    <row r="545" spans="1:21">
      <c r="A545" s="4"/>
      <c r="B545" s="307" t="s">
        <v>126</v>
      </c>
      <c r="C545" s="308"/>
      <c r="D545" s="309"/>
      <c r="E545" s="310" t="s">
        <v>61</v>
      </c>
      <c r="F545" s="311"/>
      <c r="G545" s="351">
        <v>8</v>
      </c>
      <c r="H545" s="353"/>
      <c r="I545" s="314">
        <v>0</v>
      </c>
      <c r="J545" s="315"/>
      <c r="K545" s="316"/>
      <c r="L545" s="314">
        <v>0</v>
      </c>
      <c r="M545" s="315"/>
      <c r="N545" s="352"/>
      <c r="O545" s="317">
        <f>+I545+O388</f>
        <v>0</v>
      </c>
      <c r="P545" s="315"/>
      <c r="Q545" s="316"/>
      <c r="R545" s="317">
        <f>+L545+R388</f>
        <v>0</v>
      </c>
      <c r="S545" s="315"/>
      <c r="T545" s="316"/>
      <c r="U545" s="60">
        <f t="shared" si="56"/>
        <v>0</v>
      </c>
    </row>
    <row r="546" spans="1:21" ht="15" customHeight="1">
      <c r="A546" s="4"/>
      <c r="B546" s="307" t="s">
        <v>60</v>
      </c>
      <c r="C546" s="308"/>
      <c r="D546" s="309"/>
      <c r="E546" s="310" t="s">
        <v>61</v>
      </c>
      <c r="F546" s="311"/>
      <c r="G546" s="351">
        <v>64</v>
      </c>
      <c r="H546" s="353"/>
      <c r="I546" s="314">
        <v>0</v>
      </c>
      <c r="J546" s="315"/>
      <c r="K546" s="316"/>
      <c r="L546" s="314">
        <v>0</v>
      </c>
      <c r="M546" s="315"/>
      <c r="N546" s="352"/>
      <c r="O546" s="317">
        <f>+I546+O389</f>
        <v>0</v>
      </c>
      <c r="P546" s="315"/>
      <c r="Q546" s="316"/>
      <c r="R546" s="317">
        <f>+L546+R389</f>
        <v>0</v>
      </c>
      <c r="S546" s="315"/>
      <c r="T546" s="316"/>
      <c r="U546" s="60">
        <f t="shared" si="56"/>
        <v>0</v>
      </c>
    </row>
    <row r="547" spans="1:21">
      <c r="A547" s="4"/>
      <c r="B547" s="346" t="s">
        <v>84</v>
      </c>
      <c r="C547" s="347"/>
      <c r="D547" s="348"/>
      <c r="E547" s="349"/>
      <c r="F547" s="350"/>
      <c r="G547" s="351"/>
      <c r="H547" s="316"/>
      <c r="I547" s="314"/>
      <c r="J547" s="315"/>
      <c r="K547" s="316"/>
      <c r="L547" s="317"/>
      <c r="M547" s="315"/>
      <c r="N547" s="352"/>
      <c r="O547" s="317"/>
      <c r="P547" s="315"/>
      <c r="Q547" s="315"/>
      <c r="R547" s="315"/>
      <c r="S547" s="315"/>
      <c r="T547" s="315"/>
      <c r="U547" s="60"/>
    </row>
    <row r="548" spans="1:21">
      <c r="A548" s="4"/>
      <c r="B548" s="307" t="s">
        <v>78</v>
      </c>
      <c r="C548" s="308"/>
      <c r="D548" s="309"/>
      <c r="E548" s="310" t="s">
        <v>61</v>
      </c>
      <c r="F548" s="311"/>
      <c r="G548" s="351">
        <v>36</v>
      </c>
      <c r="H548" s="353"/>
      <c r="I548" s="314">
        <v>0</v>
      </c>
      <c r="J548" s="315"/>
      <c r="K548" s="316"/>
      <c r="L548" s="314">
        <v>0</v>
      </c>
      <c r="M548" s="315"/>
      <c r="N548" s="352"/>
      <c r="O548" s="317">
        <f>+I548+O391</f>
        <v>0</v>
      </c>
      <c r="P548" s="315"/>
      <c r="Q548" s="316"/>
      <c r="R548" s="317">
        <f>+L548+R391</f>
        <v>0</v>
      </c>
      <c r="S548" s="315"/>
      <c r="T548" s="316"/>
      <c r="U548" s="60">
        <f t="shared" si="56"/>
        <v>0</v>
      </c>
    </row>
    <row r="549" spans="1:21">
      <c r="A549" s="4"/>
      <c r="B549" s="346" t="s">
        <v>79</v>
      </c>
      <c r="C549" s="347"/>
      <c r="D549" s="348"/>
      <c r="E549" s="349"/>
      <c r="F549" s="350"/>
      <c r="G549" s="351"/>
      <c r="H549" s="316"/>
      <c r="I549" s="314"/>
      <c r="J549" s="315"/>
      <c r="K549" s="316"/>
      <c r="L549" s="317"/>
      <c r="M549" s="315"/>
      <c r="N549" s="352"/>
      <c r="O549" s="317"/>
      <c r="P549" s="315"/>
      <c r="Q549" s="315"/>
      <c r="R549" s="315"/>
      <c r="S549" s="315"/>
      <c r="T549" s="315"/>
      <c r="U549" s="60"/>
    </row>
    <row r="550" spans="1:21" ht="15" customHeight="1">
      <c r="A550" s="4"/>
      <c r="B550" s="307" t="s">
        <v>79</v>
      </c>
      <c r="C550" s="308"/>
      <c r="D550" s="309"/>
      <c r="E550" s="310" t="s">
        <v>61</v>
      </c>
      <c r="F550" s="311"/>
      <c r="G550" s="351">
        <v>15</v>
      </c>
      <c r="H550" s="316"/>
      <c r="I550" s="314">
        <v>0</v>
      </c>
      <c r="J550" s="315"/>
      <c r="K550" s="316"/>
      <c r="L550" s="314">
        <v>0</v>
      </c>
      <c r="M550" s="315"/>
      <c r="N550" s="352"/>
      <c r="O550" s="317">
        <f>+I550+O393</f>
        <v>0</v>
      </c>
      <c r="P550" s="315"/>
      <c r="Q550" s="316"/>
      <c r="R550" s="317">
        <f>+L550+R393</f>
        <v>0</v>
      </c>
      <c r="S550" s="315"/>
      <c r="T550" s="316"/>
      <c r="U550" s="60">
        <f t="shared" si="56"/>
        <v>0</v>
      </c>
    </row>
    <row r="551" spans="1:21" ht="15" customHeight="1">
      <c r="A551" s="4"/>
      <c r="B551" s="346" t="s">
        <v>80</v>
      </c>
      <c r="C551" s="347"/>
      <c r="D551" s="348"/>
      <c r="E551" s="349"/>
      <c r="F551" s="350"/>
      <c r="G551" s="351"/>
      <c r="H551" s="316"/>
      <c r="I551" s="314"/>
      <c r="J551" s="315"/>
      <c r="K551" s="316"/>
      <c r="L551" s="317"/>
      <c r="M551" s="315"/>
      <c r="N551" s="352"/>
      <c r="O551" s="317"/>
      <c r="P551" s="315"/>
      <c r="Q551" s="315"/>
      <c r="R551" s="315"/>
      <c r="S551" s="315"/>
      <c r="T551" s="315"/>
      <c r="U551" s="60"/>
    </row>
    <row r="552" spans="1:21" ht="15" customHeight="1" thickBot="1">
      <c r="A552" s="4"/>
      <c r="B552" s="307" t="s">
        <v>80</v>
      </c>
      <c r="C552" s="308"/>
      <c r="D552" s="309"/>
      <c r="E552" s="310" t="s">
        <v>61</v>
      </c>
      <c r="F552" s="311"/>
      <c r="G552" s="312">
        <v>1</v>
      </c>
      <c r="H552" s="313"/>
      <c r="I552" s="511">
        <v>0</v>
      </c>
      <c r="J552" s="512"/>
      <c r="K552" s="313"/>
      <c r="L552" s="513">
        <v>0</v>
      </c>
      <c r="M552" s="512"/>
      <c r="N552" s="514"/>
      <c r="O552" s="317">
        <f>+I552+O395</f>
        <v>0</v>
      </c>
      <c r="P552" s="315"/>
      <c r="Q552" s="316"/>
      <c r="R552" s="317">
        <f>+L552+R395</f>
        <v>0</v>
      </c>
      <c r="S552" s="315"/>
      <c r="T552" s="316"/>
      <c r="U552" s="60">
        <f t="shared" si="56"/>
        <v>0</v>
      </c>
    </row>
    <row r="553" spans="1:21" ht="15.75" thickBot="1">
      <c r="A553" s="4"/>
      <c r="B553" s="318"/>
      <c r="C553" s="319"/>
      <c r="D553" s="319"/>
      <c r="E553" s="319"/>
      <c r="F553" s="320"/>
      <c r="G553" s="321"/>
      <c r="H553" s="322"/>
      <c r="I553" s="322"/>
      <c r="J553" s="322"/>
      <c r="K553" s="322"/>
      <c r="L553" s="322"/>
      <c r="M553" s="322"/>
      <c r="N553" s="323"/>
      <c r="O553" s="321"/>
      <c r="P553" s="322"/>
      <c r="Q553" s="322"/>
      <c r="R553" s="322"/>
      <c r="S553" s="322"/>
      <c r="T553" s="322"/>
      <c r="U553" s="323"/>
    </row>
    <row r="554" spans="1:21" ht="15.75" thickBot="1">
      <c r="B554" s="7"/>
      <c r="C554" s="8"/>
      <c r="D554" s="9"/>
      <c r="E554" s="10"/>
      <c r="F554" s="11"/>
      <c r="G554" s="12"/>
      <c r="H554" s="13"/>
      <c r="I554" s="14"/>
      <c r="J554" s="14"/>
      <c r="K554" s="15"/>
      <c r="L554" s="14"/>
      <c r="M554" s="15"/>
      <c r="N554" s="14"/>
      <c r="O554" s="14"/>
      <c r="P554" s="14"/>
      <c r="Q554" s="14"/>
      <c r="R554" s="15"/>
      <c r="S554" s="14"/>
      <c r="T554" s="12"/>
      <c r="U554" s="197"/>
    </row>
    <row r="555" spans="1:21" ht="16.5" customHeight="1" thickBot="1">
      <c r="A555" s="4"/>
      <c r="B555" s="324" t="s">
        <v>22</v>
      </c>
      <c r="C555" s="325"/>
      <c r="D555" s="325"/>
      <c r="E555" s="325"/>
      <c r="F555" s="326"/>
      <c r="G555" s="330" t="s">
        <v>127</v>
      </c>
      <c r="H555" s="331"/>
      <c r="I555" s="331"/>
      <c r="J555" s="331"/>
      <c r="K555" s="331"/>
      <c r="L555" s="331"/>
      <c r="M555" s="331"/>
      <c r="N555" s="331"/>
      <c r="O555" s="331"/>
      <c r="P555" s="331"/>
      <c r="Q555" s="331"/>
      <c r="R555" s="331"/>
      <c r="S555" s="331"/>
      <c r="T555" s="331"/>
      <c r="U555" s="332"/>
    </row>
    <row r="556" spans="1:21" ht="15.75" thickBot="1">
      <c r="A556" s="4"/>
      <c r="B556" s="327"/>
      <c r="C556" s="328"/>
      <c r="D556" s="328"/>
      <c r="E556" s="328"/>
      <c r="F556" s="329"/>
      <c r="G556" s="333" t="s">
        <v>24</v>
      </c>
      <c r="H556" s="334"/>
      <c r="I556" s="328" t="s">
        <v>16</v>
      </c>
      <c r="J556" s="328"/>
      <c r="K556" s="328"/>
      <c r="L556" s="328"/>
      <c r="M556" s="328"/>
      <c r="N556" s="329"/>
      <c r="O556" s="339" t="s">
        <v>17</v>
      </c>
      <c r="P556" s="340"/>
      <c r="Q556" s="340"/>
      <c r="R556" s="340"/>
      <c r="S556" s="340"/>
      <c r="T556" s="340"/>
      <c r="U556" s="341"/>
    </row>
    <row r="557" spans="1:21" ht="15.75" customHeight="1" thickBot="1">
      <c r="A557" s="4"/>
      <c r="B557" s="327"/>
      <c r="C557" s="328"/>
      <c r="D557" s="328"/>
      <c r="E557" s="328"/>
      <c r="F557" s="329"/>
      <c r="G557" s="335"/>
      <c r="H557" s="336"/>
      <c r="I557" s="280" t="s">
        <v>18</v>
      </c>
      <c r="J557" s="281"/>
      <c r="K557" s="282"/>
      <c r="L557" s="280" t="s">
        <v>25</v>
      </c>
      <c r="M557" s="281"/>
      <c r="N557" s="282"/>
      <c r="O557" s="280" t="s">
        <v>18</v>
      </c>
      <c r="P557" s="281"/>
      <c r="Q557" s="342"/>
      <c r="R557" s="343" t="s">
        <v>25</v>
      </c>
      <c r="S557" s="281"/>
      <c r="T557" s="282"/>
      <c r="U557" s="515" t="s">
        <v>20</v>
      </c>
    </row>
    <row r="558" spans="1:21" ht="25.5" customHeight="1" thickBot="1">
      <c r="A558" s="4"/>
      <c r="B558" s="327"/>
      <c r="C558" s="328"/>
      <c r="D558" s="328"/>
      <c r="E558" s="328"/>
      <c r="F558" s="329"/>
      <c r="G558" s="337"/>
      <c r="H558" s="338"/>
      <c r="I558" s="54" t="s">
        <v>26</v>
      </c>
      <c r="J558" s="53" t="s">
        <v>27</v>
      </c>
      <c r="K558" s="53" t="s">
        <v>28</v>
      </c>
      <c r="L558" s="54" t="s">
        <v>26</v>
      </c>
      <c r="M558" s="53" t="s">
        <v>27</v>
      </c>
      <c r="N558" s="55" t="s">
        <v>28</v>
      </c>
      <c r="O558" s="19" t="s">
        <v>26</v>
      </c>
      <c r="P558" s="54" t="s">
        <v>27</v>
      </c>
      <c r="Q558" s="20" t="s">
        <v>28</v>
      </c>
      <c r="R558" s="21" t="s">
        <v>26</v>
      </c>
      <c r="S558" s="56" t="s">
        <v>27</v>
      </c>
      <c r="T558" s="53" t="s">
        <v>28</v>
      </c>
      <c r="U558" s="516"/>
    </row>
    <row r="559" spans="1:21" ht="15.75" thickBot="1">
      <c r="A559" s="4"/>
      <c r="B559" s="293" t="s">
        <v>29</v>
      </c>
      <c r="C559" s="294"/>
      <c r="D559" s="294"/>
      <c r="E559" s="294"/>
      <c r="F559" s="294"/>
      <c r="G559" s="294"/>
      <c r="H559" s="294"/>
      <c r="I559" s="294"/>
      <c r="J559" s="294"/>
      <c r="K559" s="294"/>
      <c r="L559" s="294"/>
      <c r="M559" s="294"/>
      <c r="N559" s="294"/>
      <c r="O559" s="294"/>
      <c r="P559" s="294"/>
      <c r="Q559" s="294"/>
      <c r="R559" s="294"/>
      <c r="S559" s="294"/>
      <c r="T559" s="294"/>
      <c r="U559" s="295"/>
    </row>
    <row r="560" spans="1:21" s="40" customFormat="1" ht="15.75" customHeight="1">
      <c r="A560" s="134"/>
      <c r="B560" s="296" t="s">
        <v>82</v>
      </c>
      <c r="C560" s="297"/>
      <c r="D560" s="297"/>
      <c r="E560" s="297"/>
      <c r="F560" s="298"/>
      <c r="G560" s="299">
        <v>276000</v>
      </c>
      <c r="H560" s="300"/>
      <c r="I560" s="133">
        <v>23000</v>
      </c>
      <c r="J560" s="133">
        <v>0</v>
      </c>
      <c r="K560" s="133">
        <v>0</v>
      </c>
      <c r="L560" s="133">
        <v>30537.84</v>
      </c>
      <c r="M560" s="133">
        <v>0</v>
      </c>
      <c r="N560" s="133">
        <v>0</v>
      </c>
      <c r="O560" s="133">
        <f>+I560+O403</f>
        <v>92000</v>
      </c>
      <c r="P560" s="133">
        <f t="shared" ref="P560:T560" si="59">+J560+P403</f>
        <v>0</v>
      </c>
      <c r="Q560" s="135">
        <f t="shared" si="59"/>
        <v>0</v>
      </c>
      <c r="R560" s="133">
        <f t="shared" si="59"/>
        <v>90341.849999999991</v>
      </c>
      <c r="S560" s="133">
        <f t="shared" si="59"/>
        <v>0</v>
      </c>
      <c r="T560" s="135">
        <f t="shared" si="59"/>
        <v>0</v>
      </c>
      <c r="U560" s="136">
        <f>R560/G560</f>
        <v>0.32732554347826082</v>
      </c>
    </row>
    <row r="561" spans="1:21" s="40" customFormat="1" ht="15" customHeight="1">
      <c r="A561" s="134"/>
      <c r="B561" s="301" t="s">
        <v>83</v>
      </c>
      <c r="C561" s="302"/>
      <c r="D561" s="302"/>
      <c r="E561" s="302"/>
      <c r="F561" s="303"/>
      <c r="G561" s="304">
        <v>270000</v>
      </c>
      <c r="H561" s="305"/>
      <c r="I561" s="148">
        <v>22500</v>
      </c>
      <c r="J561" s="89">
        <v>0</v>
      </c>
      <c r="K561" s="89">
        <v>0</v>
      </c>
      <c r="L561" s="89">
        <v>24773.05</v>
      </c>
      <c r="M561" s="89">
        <v>0</v>
      </c>
      <c r="N561" s="89">
        <v>0</v>
      </c>
      <c r="O561" s="89">
        <f t="shared" ref="O561:O570" si="60">+I561+O404</f>
        <v>90000</v>
      </c>
      <c r="P561" s="89">
        <f t="shared" ref="P561:P570" si="61">+J561+P404</f>
        <v>0</v>
      </c>
      <c r="Q561" s="89">
        <f t="shared" ref="Q561:Q570" si="62">+K561+Q404</f>
        <v>0</v>
      </c>
      <c r="R561" s="89">
        <f t="shared" ref="R561:R570" si="63">+L561+R404</f>
        <v>89792.23</v>
      </c>
      <c r="S561" s="89">
        <f t="shared" ref="S561:S570" si="64">+M561+S404</f>
        <v>0</v>
      </c>
      <c r="T561" s="89">
        <f t="shared" ref="T561:T570" si="65">+N561+T404</f>
        <v>0</v>
      </c>
      <c r="U561" s="138">
        <f>R561/G561</f>
        <v>0.33256381481481478</v>
      </c>
    </row>
    <row r="562" spans="1:21" s="40" customFormat="1" ht="15" customHeight="1">
      <c r="A562" s="134"/>
      <c r="B562" s="301" t="s">
        <v>85</v>
      </c>
      <c r="C562" s="302"/>
      <c r="D562" s="302"/>
      <c r="E562" s="302"/>
      <c r="F562" s="303"/>
      <c r="G562" s="304">
        <v>8250</v>
      </c>
      <c r="H562" s="305"/>
      <c r="I562" s="148">
        <v>0</v>
      </c>
      <c r="J562" s="89">
        <v>0</v>
      </c>
      <c r="K562" s="89">
        <v>0</v>
      </c>
      <c r="L562" s="89">
        <v>0</v>
      </c>
      <c r="M562" s="89">
        <v>0</v>
      </c>
      <c r="N562" s="89">
        <v>0</v>
      </c>
      <c r="O562" s="89">
        <f t="shared" si="60"/>
        <v>0</v>
      </c>
      <c r="P562" s="89">
        <f t="shared" si="61"/>
        <v>0</v>
      </c>
      <c r="Q562" s="89">
        <f t="shared" si="62"/>
        <v>0</v>
      </c>
      <c r="R562" s="89">
        <f t="shared" si="63"/>
        <v>0</v>
      </c>
      <c r="S562" s="89">
        <f t="shared" si="64"/>
        <v>0</v>
      </c>
      <c r="T562" s="89">
        <f t="shared" si="65"/>
        <v>0</v>
      </c>
      <c r="U562" s="138">
        <f>R562/G562</f>
        <v>0</v>
      </c>
    </row>
    <row r="563" spans="1:21" s="40" customFormat="1">
      <c r="A563" s="134"/>
      <c r="B563" s="301" t="s">
        <v>136</v>
      </c>
      <c r="C563" s="302"/>
      <c r="D563" s="302"/>
      <c r="E563" s="302"/>
      <c r="F563" s="303"/>
      <c r="G563" s="304">
        <v>135300</v>
      </c>
      <c r="H563" s="305"/>
      <c r="I563" s="148">
        <v>22000</v>
      </c>
      <c r="J563" s="89">
        <v>0</v>
      </c>
      <c r="K563" s="89">
        <v>0</v>
      </c>
      <c r="L563" s="89">
        <v>24000</v>
      </c>
      <c r="M563" s="89">
        <v>0</v>
      </c>
      <c r="N563" s="89">
        <v>0</v>
      </c>
      <c r="O563" s="89">
        <f t="shared" si="60"/>
        <v>66000</v>
      </c>
      <c r="P563" s="89">
        <f t="shared" si="61"/>
        <v>0</v>
      </c>
      <c r="Q563" s="89">
        <f t="shared" si="62"/>
        <v>0</v>
      </c>
      <c r="R563" s="89">
        <f t="shared" si="63"/>
        <v>70000</v>
      </c>
      <c r="S563" s="89">
        <f t="shared" si="64"/>
        <v>0</v>
      </c>
      <c r="T563" s="89">
        <f t="shared" si="65"/>
        <v>0</v>
      </c>
      <c r="U563" s="138">
        <f>R563/G563</f>
        <v>0.51736881005173685</v>
      </c>
    </row>
    <row r="564" spans="1:21" s="40" customFormat="1" ht="15" customHeight="1">
      <c r="A564" s="134"/>
      <c r="B564" s="301" t="s">
        <v>141</v>
      </c>
      <c r="C564" s="302"/>
      <c r="D564" s="302"/>
      <c r="E564" s="302"/>
      <c r="F564" s="303"/>
      <c r="G564" s="304">
        <v>45500</v>
      </c>
      <c r="H564" s="305"/>
      <c r="I564" s="148">
        <v>0</v>
      </c>
      <c r="J564" s="89">
        <v>0</v>
      </c>
      <c r="K564" s="89">
        <v>0</v>
      </c>
      <c r="L564" s="89">
        <v>0</v>
      </c>
      <c r="M564" s="89">
        <v>0</v>
      </c>
      <c r="N564" s="89">
        <v>0</v>
      </c>
      <c r="O564" s="89">
        <f t="shared" si="60"/>
        <v>0</v>
      </c>
      <c r="P564" s="89">
        <f t="shared" si="61"/>
        <v>0</v>
      </c>
      <c r="Q564" s="89">
        <f t="shared" si="62"/>
        <v>0</v>
      </c>
      <c r="R564" s="89">
        <f t="shared" si="63"/>
        <v>0</v>
      </c>
      <c r="S564" s="89">
        <f t="shared" si="64"/>
        <v>0</v>
      </c>
      <c r="T564" s="89">
        <f t="shared" si="65"/>
        <v>0</v>
      </c>
      <c r="U564" s="138">
        <f>R564/G564</f>
        <v>0</v>
      </c>
    </row>
    <row r="565" spans="1:21">
      <c r="A565" s="23"/>
      <c r="B565" s="260" t="s">
        <v>128</v>
      </c>
      <c r="C565" s="261"/>
      <c r="D565" s="261"/>
      <c r="E565" s="261"/>
      <c r="F565" s="262"/>
      <c r="G565" s="263">
        <v>40000</v>
      </c>
      <c r="H565" s="306"/>
      <c r="I565" s="62">
        <v>0</v>
      </c>
      <c r="J565" s="65">
        <v>0</v>
      </c>
      <c r="K565" s="65">
        <v>0</v>
      </c>
      <c r="L565" s="65">
        <v>0</v>
      </c>
      <c r="M565" s="65">
        <v>0</v>
      </c>
      <c r="N565" s="65">
        <v>0</v>
      </c>
      <c r="O565" s="65">
        <f t="shared" si="60"/>
        <v>16000</v>
      </c>
      <c r="P565" s="65">
        <f t="shared" si="61"/>
        <v>0</v>
      </c>
      <c r="Q565" s="65">
        <f t="shared" si="62"/>
        <v>0</v>
      </c>
      <c r="R565" s="65">
        <f t="shared" si="63"/>
        <v>21107.56</v>
      </c>
      <c r="S565" s="65">
        <f t="shared" si="64"/>
        <v>0</v>
      </c>
      <c r="T565" s="65">
        <f t="shared" si="65"/>
        <v>0</v>
      </c>
      <c r="U565" s="66">
        <f t="shared" ref="U565:U566" si="66">R565/G565</f>
        <v>0.52768900000000007</v>
      </c>
    </row>
    <row r="566" spans="1:21">
      <c r="A566" s="23"/>
      <c r="B566" s="260" t="s">
        <v>86</v>
      </c>
      <c r="C566" s="261"/>
      <c r="D566" s="261"/>
      <c r="E566" s="261"/>
      <c r="F566" s="262"/>
      <c r="G566" s="263">
        <v>1500</v>
      </c>
      <c r="H566" s="306"/>
      <c r="I566" s="62">
        <v>0</v>
      </c>
      <c r="J566" s="65">
        <v>0</v>
      </c>
      <c r="K566" s="65">
        <v>0</v>
      </c>
      <c r="L566" s="65">
        <v>0</v>
      </c>
      <c r="M566" s="65">
        <v>0</v>
      </c>
      <c r="N566" s="65">
        <v>0</v>
      </c>
      <c r="O566" s="65">
        <f t="shared" si="60"/>
        <v>0</v>
      </c>
      <c r="P566" s="65">
        <f t="shared" si="61"/>
        <v>0</v>
      </c>
      <c r="Q566" s="65">
        <f t="shared" si="62"/>
        <v>0</v>
      </c>
      <c r="R566" s="65">
        <f t="shared" si="63"/>
        <v>0</v>
      </c>
      <c r="S566" s="65">
        <f t="shared" si="64"/>
        <v>0</v>
      </c>
      <c r="T566" s="65">
        <f t="shared" si="65"/>
        <v>0</v>
      </c>
      <c r="U566" s="66">
        <f t="shared" si="66"/>
        <v>0</v>
      </c>
    </row>
    <row r="567" spans="1:21" ht="15" customHeight="1">
      <c r="A567" s="23"/>
      <c r="B567" s="260" t="s">
        <v>129</v>
      </c>
      <c r="C567" s="261"/>
      <c r="D567" s="261"/>
      <c r="E567" s="261"/>
      <c r="F567" s="262"/>
      <c r="G567" s="263">
        <v>3800</v>
      </c>
      <c r="H567" s="306"/>
      <c r="I567" s="62">
        <v>0</v>
      </c>
      <c r="J567" s="65">
        <v>0</v>
      </c>
      <c r="K567" s="65">
        <v>0</v>
      </c>
      <c r="L567" s="65">
        <v>0</v>
      </c>
      <c r="M567" s="65">
        <v>0</v>
      </c>
      <c r="N567" s="65">
        <v>0</v>
      </c>
      <c r="O567" s="65">
        <f t="shared" si="60"/>
        <v>3800</v>
      </c>
      <c r="P567" s="65">
        <f t="shared" si="61"/>
        <v>0</v>
      </c>
      <c r="Q567" s="65">
        <f t="shared" si="62"/>
        <v>0</v>
      </c>
      <c r="R567" s="65">
        <f t="shared" si="63"/>
        <v>3799.9</v>
      </c>
      <c r="S567" s="65">
        <f t="shared" si="64"/>
        <v>0</v>
      </c>
      <c r="T567" s="65">
        <f t="shared" si="65"/>
        <v>0</v>
      </c>
      <c r="U567" s="66">
        <f>R567/G567</f>
        <v>0.99997368421052635</v>
      </c>
    </row>
    <row r="568" spans="1:21">
      <c r="A568" s="23"/>
      <c r="B568" s="260" t="s">
        <v>130</v>
      </c>
      <c r="C568" s="261"/>
      <c r="D568" s="261"/>
      <c r="E568" s="261"/>
      <c r="F568" s="262"/>
      <c r="G568" s="263">
        <v>7500</v>
      </c>
      <c r="H568" s="264"/>
      <c r="I568" s="26">
        <v>0</v>
      </c>
      <c r="J568" s="26">
        <v>0</v>
      </c>
      <c r="K568" s="26">
        <v>0</v>
      </c>
      <c r="L568" s="26">
        <v>0</v>
      </c>
      <c r="M568" s="26">
        <v>0</v>
      </c>
      <c r="N568" s="26">
        <v>0</v>
      </c>
      <c r="O568" s="26">
        <f t="shared" si="60"/>
        <v>0</v>
      </c>
      <c r="P568" s="26">
        <f t="shared" si="61"/>
        <v>0</v>
      </c>
      <c r="Q568" s="26">
        <f t="shared" si="62"/>
        <v>0</v>
      </c>
      <c r="R568" s="26">
        <f t="shared" si="63"/>
        <v>0</v>
      </c>
      <c r="S568" s="26">
        <f t="shared" si="64"/>
        <v>0</v>
      </c>
      <c r="T568" s="26">
        <f t="shared" si="65"/>
        <v>0</v>
      </c>
      <c r="U568" s="179">
        <f>R568/G568</f>
        <v>0</v>
      </c>
    </row>
    <row r="569" spans="1:21" ht="15" customHeight="1">
      <c r="A569" s="23"/>
      <c r="B569" s="260" t="s">
        <v>131</v>
      </c>
      <c r="C569" s="261"/>
      <c r="D569" s="261"/>
      <c r="E569" s="261"/>
      <c r="F569" s="262"/>
      <c r="G569" s="263">
        <v>36000</v>
      </c>
      <c r="H569" s="264"/>
      <c r="I569" s="26">
        <v>0</v>
      </c>
      <c r="J569" s="26">
        <v>0</v>
      </c>
      <c r="K569" s="26">
        <v>0</v>
      </c>
      <c r="L569" s="26">
        <v>0</v>
      </c>
      <c r="M569" s="26">
        <v>0</v>
      </c>
      <c r="N569" s="26">
        <v>0</v>
      </c>
      <c r="O569" s="26">
        <f t="shared" si="60"/>
        <v>0</v>
      </c>
      <c r="P569" s="26">
        <f t="shared" si="61"/>
        <v>0</v>
      </c>
      <c r="Q569" s="26">
        <f t="shared" si="62"/>
        <v>0</v>
      </c>
      <c r="R569" s="26">
        <f t="shared" si="63"/>
        <v>0</v>
      </c>
      <c r="S569" s="26">
        <f t="shared" si="64"/>
        <v>0</v>
      </c>
      <c r="T569" s="26">
        <f t="shared" si="65"/>
        <v>0</v>
      </c>
      <c r="U569" s="179">
        <f>R569/G569</f>
        <v>0</v>
      </c>
    </row>
    <row r="570" spans="1:21">
      <c r="A570" s="23"/>
      <c r="B570" s="260" t="s">
        <v>87</v>
      </c>
      <c r="C570" s="261"/>
      <c r="D570" s="261"/>
      <c r="E570" s="261"/>
      <c r="F570" s="262"/>
      <c r="G570" s="263">
        <v>6250</v>
      </c>
      <c r="H570" s="264"/>
      <c r="I570" s="26">
        <v>0</v>
      </c>
      <c r="J570" s="26">
        <v>0</v>
      </c>
      <c r="K570" s="26">
        <v>0</v>
      </c>
      <c r="L570" s="26">
        <v>0</v>
      </c>
      <c r="M570" s="26">
        <v>0</v>
      </c>
      <c r="N570" s="26">
        <v>0</v>
      </c>
      <c r="O570" s="26">
        <f t="shared" si="60"/>
        <v>0</v>
      </c>
      <c r="P570" s="26">
        <f t="shared" si="61"/>
        <v>0</v>
      </c>
      <c r="Q570" s="26">
        <f t="shared" si="62"/>
        <v>0</v>
      </c>
      <c r="R570" s="26">
        <f t="shared" si="63"/>
        <v>0</v>
      </c>
      <c r="S570" s="26">
        <f t="shared" si="64"/>
        <v>0</v>
      </c>
      <c r="T570" s="26">
        <f t="shared" si="65"/>
        <v>0</v>
      </c>
      <c r="U570" s="179">
        <f>R570/G570</f>
        <v>0</v>
      </c>
    </row>
    <row r="571" spans="1:21" ht="15.75" thickBot="1">
      <c r="A571" s="23"/>
      <c r="B571" s="265"/>
      <c r="C571" s="266"/>
      <c r="D571" s="266"/>
      <c r="E571" s="266"/>
      <c r="F571" s="267"/>
      <c r="G571" s="263"/>
      <c r="H571" s="264"/>
      <c r="I571" s="26"/>
      <c r="J571" s="26"/>
      <c r="K571" s="26"/>
      <c r="L571" s="26"/>
      <c r="M571" s="26"/>
      <c r="N571" s="26"/>
      <c r="O571" s="26"/>
      <c r="P571" s="26"/>
      <c r="Q571" s="26"/>
      <c r="R571" s="26"/>
      <c r="S571" s="26"/>
      <c r="T571" s="26"/>
      <c r="U571" s="63"/>
    </row>
    <row r="572" spans="1:21" ht="15.75" thickBot="1">
      <c r="A572" s="23"/>
      <c r="B572" s="270" t="s">
        <v>21</v>
      </c>
      <c r="C572" s="271"/>
      <c r="D572" s="271"/>
      <c r="E572" s="271"/>
      <c r="F572" s="272"/>
      <c r="G572" s="273">
        <f>SUM(G560:H571)</f>
        <v>830100</v>
      </c>
      <c r="H572" s="274"/>
      <c r="I572" s="29">
        <f>SUM(I560:I571)</f>
        <v>67500</v>
      </c>
      <c r="J572" s="29"/>
      <c r="K572" s="29"/>
      <c r="L572" s="29">
        <f>SUM(L560:L571)</f>
        <v>79310.89</v>
      </c>
      <c r="M572" s="29"/>
      <c r="N572" s="29"/>
      <c r="O572" s="29">
        <f>SUM(O560:O571)</f>
        <v>267800</v>
      </c>
      <c r="P572" s="29"/>
      <c r="Q572" s="29"/>
      <c r="R572" s="29">
        <f>SUM(R560:R571)</f>
        <v>275041.54000000004</v>
      </c>
      <c r="S572" s="29"/>
      <c r="T572" s="30"/>
      <c r="U572" s="73">
        <f>R572/G572</f>
        <v>0.33133542946632938</v>
      </c>
    </row>
    <row r="573" spans="1:21" ht="15.75" thickBot="1">
      <c r="A573" s="23"/>
      <c r="B573" s="266"/>
      <c r="C573" s="266"/>
      <c r="D573" s="266"/>
      <c r="E573" s="266"/>
      <c r="F573" s="266"/>
      <c r="G573" s="287"/>
      <c r="H573" s="287"/>
      <c r="I573" s="62"/>
      <c r="J573" s="62"/>
      <c r="K573" s="62"/>
      <c r="L573" s="62"/>
      <c r="M573" s="62"/>
      <c r="N573" s="62"/>
      <c r="O573" s="62"/>
      <c r="P573" s="62"/>
      <c r="Q573" s="62"/>
      <c r="R573" s="62"/>
      <c r="S573" s="62"/>
      <c r="T573" s="62"/>
      <c r="U573" s="198"/>
    </row>
    <row r="574" spans="1:21" ht="15.75" thickBot="1">
      <c r="A574" s="23"/>
      <c r="B574" s="288" t="s">
        <v>30</v>
      </c>
      <c r="C574" s="289"/>
      <c r="D574" s="289"/>
      <c r="E574" s="289"/>
      <c r="F574" s="289"/>
      <c r="G574" s="289"/>
      <c r="H574" s="289"/>
      <c r="I574" s="289"/>
      <c r="J574" s="289"/>
      <c r="K574" s="289"/>
      <c r="L574" s="289"/>
      <c r="M574" s="289"/>
      <c r="N574" s="289"/>
      <c r="O574" s="289"/>
      <c r="P574" s="289"/>
      <c r="Q574" s="289"/>
      <c r="R574" s="289"/>
      <c r="S574" s="289"/>
      <c r="T574" s="289"/>
      <c r="U574" s="290"/>
    </row>
    <row r="575" spans="1:21" ht="15" customHeight="1">
      <c r="A575" s="23"/>
      <c r="B575" s="260" t="s">
        <v>88</v>
      </c>
      <c r="C575" s="261"/>
      <c r="D575" s="261"/>
      <c r="E575" s="261"/>
      <c r="F575" s="262"/>
      <c r="G575" s="291">
        <v>45000</v>
      </c>
      <c r="H575" s="292"/>
      <c r="I575" s="69">
        <v>0</v>
      </c>
      <c r="J575" s="69">
        <v>0</v>
      </c>
      <c r="K575" s="69">
        <v>0</v>
      </c>
      <c r="L575" s="69">
        <v>0</v>
      </c>
      <c r="M575" s="69">
        <v>0</v>
      </c>
      <c r="N575" s="69">
        <v>0</v>
      </c>
      <c r="O575" s="69">
        <f t="shared" ref="O575:O580" si="67">+I575+O418</f>
        <v>0</v>
      </c>
      <c r="P575" s="69">
        <f t="shared" ref="P575:P580" si="68">+J575+P418</f>
        <v>0</v>
      </c>
      <c r="Q575" s="69">
        <f t="shared" ref="Q575:Q580" si="69">+K575+Q418</f>
        <v>0</v>
      </c>
      <c r="R575" s="69">
        <f t="shared" ref="R575:R580" si="70">+L575+R418</f>
        <v>0</v>
      </c>
      <c r="S575" s="69">
        <f t="shared" ref="S575:S580" si="71">+M575+S418</f>
        <v>0</v>
      </c>
      <c r="T575" s="64">
        <f t="shared" ref="T575:T580" si="72">+N575+T418</f>
        <v>0</v>
      </c>
      <c r="U575" s="70">
        <f t="shared" ref="U575:U580" si="73">R575/G575</f>
        <v>0</v>
      </c>
    </row>
    <row r="576" spans="1:21">
      <c r="A576" s="23"/>
      <c r="B576" s="260" t="s">
        <v>89</v>
      </c>
      <c r="C576" s="261"/>
      <c r="D576" s="261"/>
      <c r="E576" s="261"/>
      <c r="F576" s="262"/>
      <c r="G576" s="263">
        <v>30000</v>
      </c>
      <c r="H576" s="264"/>
      <c r="I576" s="26">
        <v>0</v>
      </c>
      <c r="J576" s="26">
        <v>0</v>
      </c>
      <c r="K576" s="26">
        <v>0</v>
      </c>
      <c r="L576" s="26">
        <v>0</v>
      </c>
      <c r="M576" s="26">
        <v>0</v>
      </c>
      <c r="N576" s="26">
        <v>0</v>
      </c>
      <c r="O576" s="26">
        <f t="shared" si="67"/>
        <v>0</v>
      </c>
      <c r="P576" s="26">
        <f t="shared" si="68"/>
        <v>0</v>
      </c>
      <c r="Q576" s="26">
        <f t="shared" si="69"/>
        <v>0</v>
      </c>
      <c r="R576" s="26">
        <f t="shared" si="70"/>
        <v>0</v>
      </c>
      <c r="S576" s="26">
        <f t="shared" si="71"/>
        <v>0</v>
      </c>
      <c r="T576" s="65">
        <f t="shared" si="72"/>
        <v>0</v>
      </c>
      <c r="U576" s="66">
        <f t="shared" si="73"/>
        <v>0</v>
      </c>
    </row>
    <row r="577" spans="1:22">
      <c r="A577" s="23"/>
      <c r="B577" s="260" t="s">
        <v>92</v>
      </c>
      <c r="C577" s="261"/>
      <c r="D577" s="261"/>
      <c r="E577" s="261"/>
      <c r="F577" s="262"/>
      <c r="G577" s="263">
        <v>36000</v>
      </c>
      <c r="H577" s="264"/>
      <c r="I577" s="26">
        <v>0</v>
      </c>
      <c r="J577" s="26">
        <v>0</v>
      </c>
      <c r="K577" s="26">
        <v>0</v>
      </c>
      <c r="L577" s="26">
        <v>0</v>
      </c>
      <c r="M577" s="26">
        <v>0</v>
      </c>
      <c r="N577" s="26">
        <v>0</v>
      </c>
      <c r="O577" s="26">
        <f t="shared" si="67"/>
        <v>12000</v>
      </c>
      <c r="P577" s="26">
        <f t="shared" si="68"/>
        <v>0</v>
      </c>
      <c r="Q577" s="26">
        <f t="shared" si="69"/>
        <v>0</v>
      </c>
      <c r="R577" s="26">
        <f t="shared" si="70"/>
        <v>9477.81</v>
      </c>
      <c r="S577" s="26">
        <f t="shared" si="71"/>
        <v>0</v>
      </c>
      <c r="T577" s="65">
        <f t="shared" si="72"/>
        <v>0</v>
      </c>
      <c r="U577" s="66">
        <f t="shared" si="73"/>
        <v>0.26327249999999996</v>
      </c>
    </row>
    <row r="578" spans="1:22" ht="15" customHeight="1">
      <c r="A578" s="23"/>
      <c r="B578" s="260" t="s">
        <v>90</v>
      </c>
      <c r="C578" s="261"/>
      <c r="D578" s="261"/>
      <c r="E578" s="261"/>
      <c r="F578" s="262"/>
      <c r="G578" s="263">
        <v>32000</v>
      </c>
      <c r="H578" s="264"/>
      <c r="I578" s="26">
        <v>0</v>
      </c>
      <c r="J578" s="26">
        <v>0</v>
      </c>
      <c r="K578" s="26">
        <v>0</v>
      </c>
      <c r="L578" s="26">
        <v>12147.53</v>
      </c>
      <c r="M578" s="26">
        <v>0</v>
      </c>
      <c r="N578" s="26">
        <v>0</v>
      </c>
      <c r="O578" s="26">
        <f t="shared" si="67"/>
        <v>16000</v>
      </c>
      <c r="P578" s="26">
        <f t="shared" si="68"/>
        <v>0</v>
      </c>
      <c r="Q578" s="26">
        <f t="shared" si="69"/>
        <v>0</v>
      </c>
      <c r="R578" s="26">
        <f t="shared" si="70"/>
        <v>28685.71</v>
      </c>
      <c r="S578" s="26">
        <f t="shared" si="71"/>
        <v>0</v>
      </c>
      <c r="T578" s="65">
        <f t="shared" si="72"/>
        <v>0</v>
      </c>
      <c r="U578" s="66">
        <f t="shared" si="73"/>
        <v>0.89642843750000001</v>
      </c>
    </row>
    <row r="579" spans="1:22" ht="15" customHeight="1">
      <c r="A579" s="23"/>
      <c r="B579" s="260" t="s">
        <v>91</v>
      </c>
      <c r="C579" s="261"/>
      <c r="D579" s="261"/>
      <c r="E579" s="261"/>
      <c r="F579" s="262"/>
      <c r="G579" s="263">
        <v>22500</v>
      </c>
      <c r="H579" s="264"/>
      <c r="I579" s="26">
        <v>0</v>
      </c>
      <c r="J579" s="26">
        <v>0</v>
      </c>
      <c r="K579" s="26">
        <v>0</v>
      </c>
      <c r="L579" s="26">
        <v>0</v>
      </c>
      <c r="M579" s="26">
        <v>0</v>
      </c>
      <c r="N579" s="26">
        <v>0</v>
      </c>
      <c r="O579" s="26">
        <f t="shared" si="67"/>
        <v>15000</v>
      </c>
      <c r="P579" s="26">
        <f t="shared" si="68"/>
        <v>0</v>
      </c>
      <c r="Q579" s="26">
        <f t="shared" si="69"/>
        <v>0</v>
      </c>
      <c r="R579" s="26">
        <f t="shared" si="70"/>
        <v>13679.67</v>
      </c>
      <c r="S579" s="26">
        <f t="shared" si="71"/>
        <v>0</v>
      </c>
      <c r="T579" s="65">
        <f t="shared" si="72"/>
        <v>0</v>
      </c>
      <c r="U579" s="66">
        <f t="shared" si="73"/>
        <v>0.60798533333333338</v>
      </c>
    </row>
    <row r="580" spans="1:22" ht="15" customHeight="1">
      <c r="A580" s="23"/>
      <c r="B580" s="260" t="s">
        <v>93</v>
      </c>
      <c r="C580" s="261"/>
      <c r="D580" s="261"/>
      <c r="E580" s="261"/>
      <c r="F580" s="262"/>
      <c r="G580" s="263">
        <v>4400</v>
      </c>
      <c r="H580" s="264"/>
      <c r="I580" s="26">
        <v>0</v>
      </c>
      <c r="J580" s="26">
        <v>0</v>
      </c>
      <c r="K580" s="26">
        <v>0</v>
      </c>
      <c r="L580" s="26">
        <v>476.03</v>
      </c>
      <c r="M580" s="26">
        <v>0</v>
      </c>
      <c r="N580" s="26">
        <v>0</v>
      </c>
      <c r="O580" s="26">
        <f t="shared" si="67"/>
        <v>4400</v>
      </c>
      <c r="P580" s="26">
        <f t="shared" si="68"/>
        <v>0</v>
      </c>
      <c r="Q580" s="26">
        <f t="shared" si="69"/>
        <v>0</v>
      </c>
      <c r="R580" s="26">
        <f t="shared" si="70"/>
        <v>2183.94</v>
      </c>
      <c r="S580" s="26">
        <f t="shared" si="71"/>
        <v>0</v>
      </c>
      <c r="T580" s="65">
        <f t="shared" si="72"/>
        <v>0</v>
      </c>
      <c r="U580" s="66">
        <f t="shared" si="73"/>
        <v>0.49635000000000001</v>
      </c>
    </row>
    <row r="581" spans="1:22" ht="15.75" thickBot="1">
      <c r="A581" s="23"/>
      <c r="B581" s="265"/>
      <c r="C581" s="266"/>
      <c r="D581" s="266"/>
      <c r="E581" s="266"/>
      <c r="F581" s="267"/>
      <c r="G581" s="268"/>
      <c r="H581" s="269"/>
      <c r="I581" s="61"/>
      <c r="J581" s="61"/>
      <c r="K581" s="61"/>
      <c r="L581" s="61"/>
      <c r="M581" s="61"/>
      <c r="N581" s="61"/>
      <c r="O581" s="61"/>
      <c r="P581" s="61"/>
      <c r="Q581" s="61"/>
      <c r="R581" s="61"/>
      <c r="S581" s="61"/>
      <c r="T581" s="71"/>
      <c r="U581" s="200"/>
    </row>
    <row r="582" spans="1:22" ht="15.75" thickBot="1">
      <c r="A582" s="23"/>
      <c r="B582" s="270" t="s">
        <v>21</v>
      </c>
      <c r="C582" s="271"/>
      <c r="D582" s="271"/>
      <c r="E582" s="271"/>
      <c r="F582" s="272"/>
      <c r="G582" s="273">
        <f>SUM(G575:H581)</f>
        <v>169900</v>
      </c>
      <c r="H582" s="274"/>
      <c r="I582" s="29">
        <f>SUM(I575:I581)</f>
        <v>0</v>
      </c>
      <c r="J582" s="29"/>
      <c r="K582" s="29"/>
      <c r="L582" s="29">
        <f>SUM(L575:L581)</f>
        <v>12623.560000000001</v>
      </c>
      <c r="M582" s="29"/>
      <c r="N582" s="29"/>
      <c r="O582" s="29">
        <f>SUM(O575:O581)</f>
        <v>47400</v>
      </c>
      <c r="P582" s="29"/>
      <c r="Q582" s="29"/>
      <c r="R582" s="29">
        <f>SUM(R575:R581)</f>
        <v>54027.13</v>
      </c>
      <c r="S582" s="30"/>
      <c r="T582" s="68"/>
      <c r="U582" s="66">
        <f t="shared" ref="U582" si="74">R582/G582</f>
        <v>0.31799370217775158</v>
      </c>
    </row>
    <row r="583" spans="1:22" ht="15.75" thickBot="1">
      <c r="C583" s="32"/>
      <c r="I583" s="33"/>
      <c r="L583" s="33"/>
      <c r="N583" s="33"/>
      <c r="U583" s="201"/>
    </row>
    <row r="584" spans="1:22" ht="15.75" thickBot="1">
      <c r="B584" s="275" t="s">
        <v>31</v>
      </c>
      <c r="C584" s="276"/>
      <c r="D584" s="276"/>
      <c r="E584" s="276"/>
      <c r="F584" s="276"/>
      <c r="G584" s="276"/>
      <c r="H584" s="276"/>
      <c r="I584" s="276"/>
      <c r="J584" s="276"/>
      <c r="K584" s="276"/>
      <c r="L584" s="276"/>
      <c r="M584" s="276"/>
      <c r="N584" s="276"/>
      <c r="O584" s="276"/>
      <c r="P584" s="276"/>
      <c r="Q584" s="276"/>
      <c r="R584" s="276"/>
      <c r="S584" s="276"/>
      <c r="T584" s="276"/>
      <c r="U584" s="276"/>
      <c r="V584" s="34"/>
    </row>
    <row r="585" spans="1:22" ht="15" customHeight="1" thickBot="1">
      <c r="B585" s="277"/>
      <c r="C585" s="278"/>
      <c r="D585" s="280" t="s">
        <v>15</v>
      </c>
      <c r="E585" s="281"/>
      <c r="F585" s="281"/>
      <c r="G585" s="281"/>
      <c r="H585" s="281"/>
      <c r="I585" s="282"/>
      <c r="J585" s="280" t="s">
        <v>32</v>
      </c>
      <c r="K585" s="281"/>
      <c r="L585" s="281"/>
      <c r="M585" s="281"/>
      <c r="N585" s="281"/>
      <c r="O585" s="282"/>
      <c r="P585" s="280" t="s">
        <v>17</v>
      </c>
      <c r="Q585" s="281"/>
      <c r="R585" s="281"/>
      <c r="S585" s="281"/>
      <c r="T585" s="281"/>
      <c r="U585" s="202"/>
    </row>
    <row r="586" spans="1:22" ht="15.75" customHeight="1" thickBot="1">
      <c r="B586" s="229"/>
      <c r="C586" s="279"/>
      <c r="D586" s="503" t="s">
        <v>26</v>
      </c>
      <c r="E586" s="504"/>
      <c r="F586" s="504" t="s">
        <v>27</v>
      </c>
      <c r="G586" s="504"/>
      <c r="H586" s="505" t="s">
        <v>28</v>
      </c>
      <c r="I586" s="506"/>
      <c r="J586" s="503" t="s">
        <v>26</v>
      </c>
      <c r="K586" s="504"/>
      <c r="L586" s="504" t="s">
        <v>27</v>
      </c>
      <c r="M586" s="504"/>
      <c r="N586" s="505" t="s">
        <v>28</v>
      </c>
      <c r="O586" s="506"/>
      <c r="P586" s="503" t="s">
        <v>26</v>
      </c>
      <c r="Q586" s="504"/>
      <c r="R586" s="504" t="s">
        <v>27</v>
      </c>
      <c r="S586" s="504"/>
      <c r="T586" s="505" t="s">
        <v>28</v>
      </c>
      <c r="U586" s="506"/>
    </row>
    <row r="587" spans="1:22" ht="30" customHeight="1">
      <c r="A587" s="23"/>
      <c r="B587" s="243" t="s">
        <v>33</v>
      </c>
      <c r="C587" s="244"/>
      <c r="D587" s="487">
        <v>830100</v>
      </c>
      <c r="E587" s="488"/>
      <c r="F587" s="488">
        <v>0</v>
      </c>
      <c r="G587" s="488"/>
      <c r="H587" s="488">
        <v>0</v>
      </c>
      <c r="I587" s="489"/>
      <c r="J587" s="487">
        <f>+L572</f>
        <v>79310.89</v>
      </c>
      <c r="K587" s="488"/>
      <c r="L587" s="488">
        <f>+M572</f>
        <v>0</v>
      </c>
      <c r="M587" s="488"/>
      <c r="N587" s="488">
        <v>0</v>
      </c>
      <c r="O587" s="489"/>
      <c r="P587" s="487">
        <f>+R572</f>
        <v>275041.54000000004</v>
      </c>
      <c r="Q587" s="488"/>
      <c r="R587" s="488">
        <f>+S572</f>
        <v>0</v>
      </c>
      <c r="S587" s="488"/>
      <c r="T587" s="488">
        <v>0</v>
      </c>
      <c r="U587" s="489"/>
    </row>
    <row r="588" spans="1:22" ht="30" customHeight="1" thickBot="1">
      <c r="A588" s="4"/>
      <c r="B588" s="252" t="s">
        <v>34</v>
      </c>
      <c r="C588" s="253"/>
      <c r="D588" s="490">
        <v>169900</v>
      </c>
      <c r="E588" s="491"/>
      <c r="F588" s="491">
        <v>0</v>
      </c>
      <c r="G588" s="491"/>
      <c r="H588" s="491">
        <v>0</v>
      </c>
      <c r="I588" s="492"/>
      <c r="J588" s="490">
        <f>+L582</f>
        <v>12623.560000000001</v>
      </c>
      <c r="K588" s="491"/>
      <c r="L588" s="491">
        <f>+M582</f>
        <v>0</v>
      </c>
      <c r="M588" s="491"/>
      <c r="N588" s="491">
        <v>0</v>
      </c>
      <c r="O588" s="492"/>
      <c r="P588" s="490">
        <f>+R582</f>
        <v>54027.13</v>
      </c>
      <c r="Q588" s="491"/>
      <c r="R588" s="491">
        <f>+S582</f>
        <v>0</v>
      </c>
      <c r="S588" s="491"/>
      <c r="T588" s="491">
        <v>0</v>
      </c>
      <c r="U588" s="492"/>
    </row>
    <row r="589" spans="1:22" ht="15.75" thickBot="1">
      <c r="A589" s="23"/>
      <c r="B589" s="534" t="s">
        <v>21</v>
      </c>
      <c r="C589" s="535"/>
      <c r="D589" s="484">
        <f>SUM(D587:E588)</f>
        <v>1000000</v>
      </c>
      <c r="E589" s="485"/>
      <c r="F589" s="485">
        <f>SUM(F587:G588)</f>
        <v>0</v>
      </c>
      <c r="G589" s="485"/>
      <c r="H589" s="485">
        <f>SUM(H587:I588)</f>
        <v>0</v>
      </c>
      <c r="I589" s="486"/>
      <c r="J589" s="484">
        <f>SUM(J587:K588)</f>
        <v>91934.45</v>
      </c>
      <c r="K589" s="485"/>
      <c r="L589" s="485">
        <f>SUM(L587:M588)</f>
        <v>0</v>
      </c>
      <c r="M589" s="485"/>
      <c r="N589" s="485">
        <f>SUM(N587:O588)</f>
        <v>0</v>
      </c>
      <c r="O589" s="486"/>
      <c r="P589" s="484">
        <f>SUM(P587:Q588)</f>
        <v>329068.67000000004</v>
      </c>
      <c r="Q589" s="485"/>
      <c r="R589" s="485">
        <f>SUM(R587:S588)</f>
        <v>0</v>
      </c>
      <c r="S589" s="485"/>
      <c r="T589" s="485">
        <f>SUM(T587:U588)</f>
        <v>0</v>
      </c>
      <c r="U589" s="486"/>
    </row>
    <row r="590" spans="1:22">
      <c r="A590" s="23"/>
      <c r="B590" s="54"/>
      <c r="C590" s="54"/>
      <c r="D590" s="54"/>
      <c r="E590" s="54"/>
      <c r="F590" s="57"/>
      <c r="G590" s="57"/>
      <c r="H590" s="52"/>
      <c r="I590" s="52"/>
      <c r="J590" s="57"/>
      <c r="K590" s="57"/>
      <c r="L590" s="57"/>
      <c r="M590" s="52"/>
      <c r="N590" s="57"/>
      <c r="O590" s="52"/>
      <c r="P590" s="52"/>
      <c r="Q590" s="57"/>
      <c r="R590" s="23"/>
      <c r="S590" s="23"/>
      <c r="T590" s="23"/>
      <c r="U590" s="203"/>
    </row>
    <row r="591" spans="1:22" ht="15.75" thickBot="1">
      <c r="A591" s="23"/>
      <c r="B591" s="54"/>
      <c r="C591" s="54"/>
      <c r="D591" s="54"/>
      <c r="E591" s="54"/>
      <c r="F591" s="57"/>
      <c r="G591" s="57"/>
      <c r="H591" s="57"/>
      <c r="I591" s="57"/>
      <c r="J591" s="57"/>
      <c r="K591" s="57"/>
      <c r="L591" s="57"/>
      <c r="M591" s="57"/>
      <c r="N591" s="57"/>
      <c r="O591" s="57"/>
      <c r="P591" s="57"/>
      <c r="Q591" s="57"/>
      <c r="R591" s="23"/>
      <c r="S591" s="23"/>
      <c r="T591" s="23"/>
      <c r="U591" s="203"/>
    </row>
    <row r="592" spans="1:22" ht="15.75" thickBot="1">
      <c r="B592" s="227" t="s">
        <v>35</v>
      </c>
      <c r="C592" s="228"/>
      <c r="D592" s="228"/>
      <c r="E592" s="229"/>
      <c r="F592" s="215"/>
      <c r="G592" s="215"/>
      <c r="H592" s="215"/>
      <c r="I592" s="215"/>
      <c r="J592" s="215"/>
      <c r="K592" s="215"/>
      <c r="L592" s="215"/>
      <c r="M592" s="215"/>
      <c r="N592" s="215"/>
      <c r="O592" s="215"/>
      <c r="P592" s="215"/>
      <c r="Q592" s="215"/>
      <c r="R592" s="215"/>
      <c r="S592" s="215"/>
      <c r="T592" s="215"/>
      <c r="U592" s="215"/>
    </row>
    <row r="593" spans="2:21">
      <c r="B593" s="230" t="s">
        <v>132</v>
      </c>
      <c r="C593" s="231"/>
      <c r="D593" s="231"/>
      <c r="E593" s="231"/>
      <c r="F593" s="231"/>
      <c r="G593" s="231"/>
      <c r="H593" s="231"/>
      <c r="I593" s="231"/>
      <c r="J593" s="231"/>
      <c r="K593" s="231"/>
      <c r="L593" s="231"/>
      <c r="M593" s="231"/>
      <c r="N593" s="231"/>
      <c r="O593" s="231"/>
      <c r="P593" s="231"/>
      <c r="Q593" s="231"/>
      <c r="R593" s="231"/>
      <c r="S593" s="231"/>
      <c r="T593" s="231"/>
      <c r="U593" s="232"/>
    </row>
    <row r="594" spans="2:21">
      <c r="B594" s="233"/>
      <c r="C594" s="234"/>
      <c r="D594" s="234"/>
      <c r="E594" s="234"/>
      <c r="F594" s="234"/>
      <c r="G594" s="234"/>
      <c r="H594" s="234"/>
      <c r="I594" s="234"/>
      <c r="J594" s="234"/>
      <c r="K594" s="234"/>
      <c r="L594" s="234"/>
      <c r="M594" s="234"/>
      <c r="N594" s="234"/>
      <c r="O594" s="234"/>
      <c r="P594" s="234"/>
      <c r="Q594" s="234"/>
      <c r="R594" s="234"/>
      <c r="S594" s="234"/>
      <c r="T594" s="234"/>
      <c r="U594" s="235"/>
    </row>
    <row r="595" spans="2:21">
      <c r="B595" s="233"/>
      <c r="C595" s="234"/>
      <c r="D595" s="234"/>
      <c r="E595" s="234"/>
      <c r="F595" s="234"/>
      <c r="G595" s="234"/>
      <c r="H595" s="234"/>
      <c r="I595" s="234"/>
      <c r="J595" s="234"/>
      <c r="K595" s="234"/>
      <c r="L595" s="234"/>
      <c r="M595" s="234"/>
      <c r="N595" s="234"/>
      <c r="O595" s="234"/>
      <c r="P595" s="234"/>
      <c r="Q595" s="234"/>
      <c r="R595" s="234"/>
      <c r="S595" s="234"/>
      <c r="T595" s="234"/>
      <c r="U595" s="235"/>
    </row>
    <row r="596" spans="2:21">
      <c r="B596" s="233"/>
      <c r="C596" s="234"/>
      <c r="D596" s="234"/>
      <c r="E596" s="234"/>
      <c r="F596" s="234"/>
      <c r="G596" s="234"/>
      <c r="H596" s="234"/>
      <c r="I596" s="234"/>
      <c r="J596" s="234"/>
      <c r="K596" s="234"/>
      <c r="L596" s="234"/>
      <c r="M596" s="234"/>
      <c r="N596" s="234"/>
      <c r="O596" s="234"/>
      <c r="P596" s="234"/>
      <c r="Q596" s="234"/>
      <c r="R596" s="234"/>
      <c r="S596" s="234"/>
      <c r="T596" s="234"/>
      <c r="U596" s="235"/>
    </row>
    <row r="597" spans="2:21">
      <c r="B597" s="233"/>
      <c r="C597" s="234"/>
      <c r="D597" s="234"/>
      <c r="E597" s="234"/>
      <c r="F597" s="234"/>
      <c r="G597" s="234"/>
      <c r="H597" s="234"/>
      <c r="I597" s="234"/>
      <c r="J597" s="234"/>
      <c r="K597" s="234"/>
      <c r="L597" s="234"/>
      <c r="M597" s="234"/>
      <c r="N597" s="234"/>
      <c r="O597" s="234"/>
      <c r="P597" s="234"/>
      <c r="Q597" s="234"/>
      <c r="R597" s="234"/>
      <c r="S597" s="234"/>
      <c r="T597" s="234"/>
      <c r="U597" s="235"/>
    </row>
    <row r="598" spans="2:21">
      <c r="B598" s="233"/>
      <c r="C598" s="234"/>
      <c r="D598" s="234"/>
      <c r="E598" s="234"/>
      <c r="F598" s="234"/>
      <c r="G598" s="234"/>
      <c r="H598" s="234"/>
      <c r="I598" s="234"/>
      <c r="J598" s="234"/>
      <c r="K598" s="234"/>
      <c r="L598" s="234"/>
      <c r="M598" s="234"/>
      <c r="N598" s="234"/>
      <c r="O598" s="234"/>
      <c r="P598" s="234"/>
      <c r="Q598" s="234"/>
      <c r="R598" s="234"/>
      <c r="S598" s="234"/>
      <c r="T598" s="234"/>
      <c r="U598" s="235"/>
    </row>
    <row r="599" spans="2:21" ht="15.75" thickBot="1">
      <c r="B599" s="236"/>
      <c r="C599" s="237"/>
      <c r="D599" s="237"/>
      <c r="E599" s="237"/>
      <c r="F599" s="237"/>
      <c r="G599" s="237"/>
      <c r="H599" s="237"/>
      <c r="I599" s="237"/>
      <c r="J599" s="237"/>
      <c r="K599" s="237"/>
      <c r="L599" s="237"/>
      <c r="M599" s="237"/>
      <c r="N599" s="237"/>
      <c r="O599" s="237"/>
      <c r="P599" s="237"/>
      <c r="Q599" s="237"/>
      <c r="R599" s="237"/>
      <c r="S599" s="237"/>
      <c r="T599" s="237"/>
      <c r="U599" s="238"/>
    </row>
    <row r="600" spans="2:21">
      <c r="B600" s="23"/>
    </row>
    <row r="601" spans="2:21">
      <c r="H601" s="40"/>
      <c r="I601" s="40"/>
      <c r="O601" s="40"/>
      <c r="Q601" s="40"/>
    </row>
    <row r="602" spans="2:21">
      <c r="B602" s="239" t="s">
        <v>38</v>
      </c>
      <c r="C602" s="239"/>
      <c r="D602" s="239"/>
      <c r="E602" s="239"/>
      <c r="F602" s="239"/>
      <c r="G602" s="239"/>
      <c r="I602" s="41"/>
      <c r="J602" s="213" t="s">
        <v>36</v>
      </c>
      <c r="K602" s="213"/>
      <c r="L602" s="213"/>
      <c r="M602" s="213"/>
      <c r="N602" s="213"/>
      <c r="O602" s="213"/>
      <c r="R602" s="213" t="s">
        <v>37</v>
      </c>
      <c r="S602" s="213"/>
      <c r="T602" s="213"/>
      <c r="U602" s="213"/>
    </row>
    <row r="603" spans="2:21">
      <c r="B603" s="239"/>
      <c r="C603" s="239"/>
      <c r="D603" s="239"/>
      <c r="E603" s="239"/>
      <c r="F603" s="239"/>
      <c r="G603" s="239"/>
      <c r="H603" s="42"/>
      <c r="I603" s="42"/>
      <c r="J603" s="240"/>
      <c r="K603" s="240"/>
      <c r="L603" s="240"/>
      <c r="M603" s="240"/>
      <c r="N603" s="240"/>
      <c r="O603" s="240"/>
      <c r="P603" s="42"/>
      <c r="Q603" s="42"/>
      <c r="R603" s="209" t="s">
        <v>0</v>
      </c>
      <c r="S603" s="209"/>
      <c r="T603" s="209"/>
      <c r="U603" s="209"/>
    </row>
    <row r="604" spans="2:21">
      <c r="B604" s="239"/>
      <c r="C604" s="239"/>
      <c r="D604" s="239"/>
      <c r="E604" s="239"/>
      <c r="F604" s="239"/>
      <c r="G604" s="239"/>
      <c r="H604" s="152"/>
      <c r="I604" s="152"/>
      <c r="J604" s="240"/>
      <c r="K604" s="240"/>
      <c r="L604" s="240"/>
      <c r="M604" s="240"/>
      <c r="N604" s="240"/>
      <c r="O604" s="240"/>
      <c r="P604" s="152"/>
      <c r="Q604" s="152"/>
      <c r="R604" s="209"/>
      <c r="S604" s="209"/>
      <c r="T604" s="209"/>
      <c r="U604" s="209"/>
    </row>
    <row r="605" spans="2:21">
      <c r="B605" s="239"/>
      <c r="C605" s="239"/>
      <c r="D605" s="239"/>
      <c r="E605" s="239"/>
      <c r="F605" s="239"/>
      <c r="G605" s="239"/>
      <c r="H605" s="152"/>
      <c r="I605" s="152"/>
      <c r="J605" s="240"/>
      <c r="K605" s="240"/>
      <c r="L605" s="240"/>
      <c r="M605" s="240"/>
      <c r="N605" s="240"/>
      <c r="O605" s="240"/>
      <c r="P605" s="152"/>
      <c r="Q605" s="152"/>
      <c r="R605" s="209"/>
      <c r="S605" s="209"/>
      <c r="T605" s="209"/>
      <c r="U605" s="209"/>
    </row>
    <row r="606" spans="2:21">
      <c r="B606" s="239"/>
      <c r="C606" s="239"/>
      <c r="D606" s="239"/>
      <c r="E606" s="239"/>
      <c r="F606" s="239"/>
      <c r="G606" s="239"/>
      <c r="H606" s="152"/>
      <c r="I606" s="152"/>
      <c r="J606" s="240"/>
      <c r="K606" s="240"/>
      <c r="L606" s="240"/>
      <c r="M606" s="240"/>
      <c r="N606" s="240"/>
      <c r="O606" s="240"/>
      <c r="P606" s="152"/>
      <c r="Q606" s="152"/>
      <c r="R606" s="209"/>
      <c r="S606" s="209"/>
      <c r="T606" s="209"/>
      <c r="U606" s="209"/>
    </row>
    <row r="607" spans="2:21" ht="15.75" thickBot="1">
      <c r="B607" s="242"/>
      <c r="C607" s="242"/>
      <c r="D607" s="242"/>
      <c r="E607" s="242"/>
      <c r="F607" s="242"/>
      <c r="G607" s="242"/>
      <c r="J607" s="241"/>
      <c r="K607" s="241"/>
      <c r="L607" s="241"/>
      <c r="M607" s="241"/>
      <c r="N607" s="241"/>
      <c r="O607" s="241"/>
      <c r="R607" s="215"/>
      <c r="S607" s="215"/>
      <c r="T607" s="215"/>
      <c r="U607" s="215"/>
    </row>
    <row r="608" spans="2:21">
      <c r="B608" s="209" t="s">
        <v>105</v>
      </c>
      <c r="C608" s="209"/>
      <c r="D608" s="209"/>
      <c r="E608" s="209"/>
      <c r="F608" s="209"/>
      <c r="G608" s="209"/>
      <c r="J608" s="210" t="s">
        <v>106</v>
      </c>
      <c r="K608" s="210"/>
      <c r="L608" s="210"/>
      <c r="M608" s="210"/>
      <c r="N608" s="210"/>
      <c r="O608" s="210"/>
      <c r="R608" s="211" t="s">
        <v>142</v>
      </c>
      <c r="S608" s="211"/>
      <c r="T608" s="211"/>
      <c r="U608" s="211"/>
    </row>
    <row r="609" spans="2:21">
      <c r="B609" s="210" t="s">
        <v>107</v>
      </c>
      <c r="C609" s="210"/>
      <c r="D609" s="210"/>
      <c r="E609" s="210"/>
      <c r="F609" s="210"/>
      <c r="G609" s="210"/>
      <c r="J609" s="212" t="s">
        <v>108</v>
      </c>
      <c r="K609" s="212"/>
      <c r="L609" s="212"/>
      <c r="M609" s="212"/>
      <c r="N609" s="212"/>
      <c r="O609" s="212"/>
      <c r="P609" s="109"/>
      <c r="Q609" s="109"/>
      <c r="R609" s="212" t="s">
        <v>109</v>
      </c>
      <c r="S609" s="212"/>
      <c r="T609" s="212"/>
      <c r="U609" s="212"/>
    </row>
    <row r="611" spans="2:21">
      <c r="J611" s="213" t="s">
        <v>50</v>
      </c>
      <c r="K611" s="213"/>
      <c r="L611" s="213"/>
      <c r="M611" s="213"/>
      <c r="N611" s="213"/>
      <c r="O611" s="213"/>
    </row>
    <row r="612" spans="2:21">
      <c r="B612" s="214" t="s">
        <v>153</v>
      </c>
      <c r="C612" s="214"/>
      <c r="D612" s="214"/>
      <c r="E612" s="214"/>
      <c r="F612" s="214"/>
      <c r="G612" s="214"/>
      <c r="J612" s="214" t="s">
        <v>48</v>
      </c>
      <c r="K612" s="214"/>
      <c r="L612" s="214"/>
      <c r="M612" s="214"/>
      <c r="N612" s="214"/>
      <c r="O612" s="214"/>
      <c r="R612" s="214" t="s">
        <v>51</v>
      </c>
      <c r="S612" s="214"/>
      <c r="T612" s="214"/>
      <c r="U612" s="214"/>
    </row>
    <row r="613" spans="2:21">
      <c r="B613" s="210"/>
      <c r="C613" s="210"/>
      <c r="D613" s="210"/>
      <c r="E613" s="210"/>
      <c r="F613" s="210"/>
      <c r="G613" s="210"/>
      <c r="J613" s="214"/>
      <c r="K613" s="214"/>
      <c r="L613" s="214"/>
      <c r="M613" s="214"/>
      <c r="N613" s="214"/>
      <c r="O613" s="214"/>
      <c r="R613" s="210"/>
      <c r="S613" s="210"/>
      <c r="T613" s="210"/>
      <c r="U613" s="210"/>
    </row>
    <row r="614" spans="2:21">
      <c r="B614" s="210"/>
      <c r="C614" s="210"/>
      <c r="D614" s="210"/>
      <c r="E614" s="210"/>
      <c r="F614" s="210"/>
      <c r="G614" s="210"/>
      <c r="J614" s="214"/>
      <c r="K614" s="214"/>
      <c r="L614" s="214"/>
      <c r="M614" s="214"/>
      <c r="N614" s="214"/>
      <c r="O614" s="214"/>
      <c r="R614" s="210"/>
      <c r="S614" s="210"/>
      <c r="T614" s="210"/>
      <c r="U614" s="210"/>
    </row>
    <row r="615" spans="2:21">
      <c r="B615" s="210"/>
      <c r="C615" s="210"/>
      <c r="D615" s="210"/>
      <c r="E615" s="210"/>
      <c r="F615" s="210"/>
      <c r="G615" s="210"/>
      <c r="J615" s="214"/>
      <c r="K615" s="214"/>
      <c r="L615" s="214"/>
      <c r="M615" s="214"/>
      <c r="N615" s="214"/>
      <c r="O615" s="214"/>
      <c r="R615" s="210"/>
      <c r="S615" s="210"/>
      <c r="T615" s="210"/>
      <c r="U615" s="210"/>
    </row>
    <row r="616" spans="2:21" ht="15.75" thickBot="1">
      <c r="B616" s="215"/>
      <c r="C616" s="215"/>
      <c r="D616" s="215"/>
      <c r="E616" s="215"/>
      <c r="F616" s="215"/>
      <c r="G616" s="215"/>
      <c r="H616" s="51"/>
      <c r="I616" s="51"/>
      <c r="J616" s="216"/>
      <c r="K616" s="216"/>
      <c r="L616" s="216"/>
      <c r="M616" s="216"/>
      <c r="N616" s="216"/>
      <c r="O616" s="216"/>
      <c r="P616" s="51"/>
      <c r="Q616" s="51"/>
      <c r="R616" s="215"/>
      <c r="S616" s="215"/>
      <c r="T616" s="215"/>
      <c r="U616" s="215"/>
    </row>
    <row r="617" spans="2:21">
      <c r="B617" s="217" t="s">
        <v>110</v>
      </c>
      <c r="C617" s="217"/>
      <c r="D617" s="217"/>
      <c r="E617" s="217"/>
      <c r="F617" s="217"/>
      <c r="G617" s="217"/>
      <c r="H617" s="110"/>
      <c r="I617" s="110"/>
      <c r="J617" s="217" t="s">
        <v>111</v>
      </c>
      <c r="K617" s="217"/>
      <c r="L617" s="217"/>
      <c r="M617" s="217"/>
      <c r="N617" s="217"/>
      <c r="O617" s="217"/>
      <c r="P617" s="51"/>
      <c r="Q617" s="51"/>
      <c r="R617" s="217" t="s">
        <v>112</v>
      </c>
      <c r="S617" s="217"/>
      <c r="T617" s="217"/>
      <c r="U617" s="217"/>
    </row>
    <row r="618" spans="2:21" ht="32.25" customHeight="1">
      <c r="B618" s="219" t="s">
        <v>152</v>
      </c>
      <c r="C618" s="219"/>
      <c r="D618" s="219"/>
      <c r="E618" s="219"/>
      <c r="F618" s="219"/>
      <c r="G618" s="219"/>
      <c r="J618" s="218" t="s">
        <v>113</v>
      </c>
      <c r="K618" s="218"/>
      <c r="L618" s="218"/>
      <c r="M618" s="218"/>
      <c r="N618" s="218"/>
      <c r="O618" s="218"/>
      <c r="R618" s="218" t="s">
        <v>114</v>
      </c>
      <c r="S618" s="218"/>
      <c r="T618" s="218"/>
      <c r="U618" s="218"/>
    </row>
    <row r="619" spans="2:21">
      <c r="B619" s="189"/>
      <c r="C619" s="189"/>
      <c r="D619" s="189"/>
      <c r="E619" s="189"/>
      <c r="F619" s="189"/>
      <c r="G619" s="189"/>
    </row>
    <row r="620" spans="2:21" ht="23.25">
      <c r="B620" s="451" t="s">
        <v>101</v>
      </c>
      <c r="C620" s="451"/>
      <c r="D620" s="451"/>
      <c r="E620" s="451"/>
      <c r="F620" s="451"/>
      <c r="G620" s="451"/>
      <c r="H620" s="451"/>
      <c r="I620" s="451"/>
      <c r="J620" s="451"/>
      <c r="K620" s="451"/>
      <c r="L620" s="451"/>
      <c r="M620" s="451"/>
      <c r="N620" s="451"/>
      <c r="O620" s="451"/>
      <c r="P620" s="451"/>
      <c r="Q620" s="451"/>
      <c r="R620" s="451"/>
      <c r="S620" s="451"/>
      <c r="T620" s="451"/>
      <c r="U620" s="451"/>
    </row>
    <row r="622" spans="2:21" ht="15" customHeight="1"/>
    <row r="623" spans="2:21" ht="15" customHeight="1"/>
    <row r="624" spans="2:21" ht="15" customHeight="1">
      <c r="F624" s="1"/>
      <c r="G624" s="1"/>
      <c r="H624" s="1"/>
      <c r="I624" s="1"/>
      <c r="J624" s="1"/>
      <c r="K624" s="1"/>
      <c r="L624" s="1"/>
      <c r="M624" s="1"/>
      <c r="N624" s="1"/>
      <c r="O624" s="1"/>
    </row>
    <row r="625" spans="1:21" ht="15" customHeight="1">
      <c r="F625" s="1"/>
      <c r="G625" s="1"/>
      <c r="H625" s="1"/>
      <c r="I625" s="1"/>
      <c r="J625" s="1"/>
      <c r="K625" s="1"/>
      <c r="L625" s="1"/>
      <c r="M625" s="1"/>
      <c r="N625" s="1"/>
      <c r="O625" s="1"/>
    </row>
    <row r="626" spans="1:21" ht="15" customHeight="1">
      <c r="B626" s="422" t="s">
        <v>123</v>
      </c>
      <c r="C626" s="422"/>
      <c r="D626" s="422"/>
      <c r="E626" s="422"/>
      <c r="F626" s="422"/>
      <c r="G626" s="422"/>
      <c r="H626" s="422"/>
      <c r="I626" s="422"/>
      <c r="J626" s="422"/>
      <c r="K626" s="422"/>
      <c r="L626" s="422"/>
      <c r="M626" s="422"/>
      <c r="N626" s="422"/>
      <c r="O626" s="422"/>
      <c r="P626" s="422"/>
      <c r="Q626" s="422"/>
      <c r="R626" s="422"/>
      <c r="S626" s="422"/>
      <c r="T626" s="422"/>
      <c r="U626" s="422"/>
    </row>
    <row r="627" spans="1:21" ht="15" customHeight="1">
      <c r="F627" t="s">
        <v>0</v>
      </c>
    </row>
    <row r="628" spans="1:21" ht="15" customHeight="1">
      <c r="B628" s="2"/>
      <c r="C628" s="2"/>
      <c r="D628" s="2"/>
      <c r="E628" s="2"/>
      <c r="F628" s="2"/>
      <c r="G628" s="2"/>
      <c r="H628" s="2"/>
      <c r="I628" s="2"/>
      <c r="J628" s="2"/>
      <c r="K628" s="2"/>
      <c r="L628" s="2"/>
      <c r="M628" s="2"/>
      <c r="N628" s="2"/>
      <c r="O628" s="2"/>
      <c r="P628" s="2"/>
      <c r="Q628" s="2"/>
      <c r="R628" s="2"/>
      <c r="S628" s="2"/>
      <c r="T628" s="2"/>
      <c r="U628" s="193"/>
    </row>
    <row r="629" spans="1:21" ht="15" customHeight="1" thickBot="1">
      <c r="B629" s="3"/>
      <c r="C629" s="3"/>
      <c r="D629" s="3"/>
      <c r="E629" s="3"/>
      <c r="F629" s="3"/>
      <c r="G629" s="3"/>
      <c r="H629" s="3"/>
      <c r="I629" s="3"/>
      <c r="J629" s="3"/>
      <c r="K629" s="3"/>
      <c r="L629" s="3"/>
      <c r="M629" s="3"/>
      <c r="N629" s="3"/>
      <c r="O629" s="3"/>
      <c r="P629" s="3"/>
      <c r="Q629" s="3"/>
      <c r="R629" s="3"/>
      <c r="S629" s="3"/>
      <c r="T629" s="3"/>
      <c r="U629" s="194"/>
    </row>
    <row r="630" spans="1:21" ht="15" customHeight="1">
      <c r="B630" s="383" t="s">
        <v>1</v>
      </c>
      <c r="C630" s="384"/>
      <c r="D630" s="384"/>
      <c r="E630" s="384"/>
      <c r="F630" s="385"/>
      <c r="G630" s="423" t="s">
        <v>154</v>
      </c>
      <c r="H630" s="424"/>
      <c r="I630" s="424"/>
      <c r="J630" s="424"/>
      <c r="K630" s="424"/>
      <c r="L630" s="424"/>
      <c r="M630" s="424"/>
      <c r="N630" s="424"/>
      <c r="O630" s="424"/>
      <c r="P630" s="424"/>
      <c r="Q630" s="424"/>
      <c r="R630" s="424"/>
      <c r="S630" s="424"/>
      <c r="T630" s="424"/>
      <c r="U630" s="425"/>
    </row>
    <row r="631" spans="1:21" ht="15" customHeight="1">
      <c r="A631" s="4"/>
      <c r="B631" s="426" t="s">
        <v>2</v>
      </c>
      <c r="C631" s="427"/>
      <c r="D631" s="427"/>
      <c r="E631" s="427"/>
      <c r="F631" s="428"/>
      <c r="G631" s="429" t="s">
        <v>151</v>
      </c>
      <c r="H631" s="430"/>
      <c r="I631" s="430"/>
      <c r="J631" s="430"/>
      <c r="K631" s="430"/>
      <c r="L631" s="430"/>
      <c r="M631" s="430"/>
      <c r="N631" s="430"/>
      <c r="O631" s="430"/>
      <c r="P631" s="430"/>
      <c r="Q631" s="430"/>
      <c r="R631" s="430"/>
      <c r="S631" s="430"/>
      <c r="T631" s="430"/>
      <c r="U631" s="431"/>
    </row>
    <row r="632" spans="1:21">
      <c r="A632" s="4"/>
      <c r="B632" s="383" t="s">
        <v>3</v>
      </c>
      <c r="C632" s="384"/>
      <c r="D632" s="384"/>
      <c r="E632" s="384"/>
      <c r="F632" s="385"/>
      <c r="G632" s="432" t="s">
        <v>54</v>
      </c>
      <c r="H632" s="433"/>
      <c r="I632" s="433"/>
      <c r="J632" s="433"/>
      <c r="K632" s="433"/>
      <c r="L632" s="433"/>
      <c r="M632" s="433"/>
      <c r="N632" s="433"/>
      <c r="O632" s="433"/>
      <c r="P632" s="433"/>
      <c r="Q632" s="433"/>
      <c r="R632" s="433"/>
      <c r="S632" s="433"/>
      <c r="T632" s="433"/>
      <c r="U632" s="434"/>
    </row>
    <row r="633" spans="1:21" ht="15" customHeight="1">
      <c r="A633" s="4"/>
      <c r="B633" s="383" t="s">
        <v>4</v>
      </c>
      <c r="C633" s="384"/>
      <c r="D633" s="384"/>
      <c r="E633" s="384"/>
      <c r="F633" s="385"/>
      <c r="G633" s="432" t="s">
        <v>55</v>
      </c>
      <c r="H633" s="433"/>
      <c r="I633" s="433"/>
      <c r="J633" s="433"/>
      <c r="K633" s="433"/>
      <c r="L633" s="433"/>
      <c r="M633" s="433"/>
      <c r="N633" s="433"/>
      <c r="O633" s="433"/>
      <c r="P633" s="433"/>
      <c r="Q633" s="433"/>
      <c r="R633" s="433"/>
      <c r="S633" s="433"/>
      <c r="T633" s="433"/>
      <c r="U633" s="434"/>
    </row>
    <row r="634" spans="1:21" ht="15" customHeight="1">
      <c r="A634" s="4"/>
      <c r="B634" s="383" t="s">
        <v>5</v>
      </c>
      <c r="C634" s="384"/>
      <c r="D634" s="384"/>
      <c r="E634" s="384"/>
      <c r="F634" s="385"/>
      <c r="G634" s="435" t="s">
        <v>6</v>
      </c>
      <c r="H634" s="436"/>
      <c r="I634" s="437">
        <v>1000000</v>
      </c>
      <c r="J634" s="438"/>
      <c r="K634" s="438"/>
      <c r="L634" s="439"/>
      <c r="M634" s="5" t="s">
        <v>7</v>
      </c>
      <c r="N634" s="437">
        <v>0</v>
      </c>
      <c r="O634" s="438"/>
      <c r="P634" s="438"/>
      <c r="Q634" s="439"/>
      <c r="R634" s="440" t="s">
        <v>8</v>
      </c>
      <c r="S634" s="441"/>
      <c r="T634" s="437">
        <v>0</v>
      </c>
      <c r="U634" s="442"/>
    </row>
    <row r="635" spans="1:21">
      <c r="A635" s="4"/>
      <c r="B635" s="383" t="s">
        <v>9</v>
      </c>
      <c r="C635" s="384"/>
      <c r="D635" s="384"/>
      <c r="E635" s="384"/>
      <c r="F635" s="385"/>
      <c r="G635" s="443" t="s">
        <v>6</v>
      </c>
      <c r="H635" s="444"/>
      <c r="I635" s="437">
        <v>0</v>
      </c>
      <c r="J635" s="438"/>
      <c r="K635" s="438"/>
      <c r="L635" s="439"/>
      <c r="M635" s="5" t="s">
        <v>7</v>
      </c>
      <c r="N635" s="445">
        <v>0</v>
      </c>
      <c r="O635" s="446"/>
      <c r="P635" s="446"/>
      <c r="Q635" s="447"/>
      <c r="R635" s="448"/>
      <c r="S635" s="449"/>
      <c r="T635" s="449"/>
      <c r="U635" s="450"/>
    </row>
    <row r="636" spans="1:21" ht="15.75" thickBot="1">
      <c r="A636" s="4"/>
      <c r="B636" s="383" t="s">
        <v>10</v>
      </c>
      <c r="C636" s="384"/>
      <c r="D636" s="384"/>
      <c r="E636" s="384"/>
      <c r="F636" s="385"/>
      <c r="G636" s="386" t="s">
        <v>102</v>
      </c>
      <c r="H636" s="387"/>
      <c r="I636" s="387"/>
      <c r="J636" s="387"/>
      <c r="K636" s="387"/>
      <c r="L636" s="387"/>
      <c r="M636" s="387"/>
      <c r="N636" s="387"/>
      <c r="O636" s="387"/>
      <c r="P636" s="387"/>
      <c r="Q636" s="387"/>
      <c r="R636" s="387"/>
      <c r="S636" s="387"/>
      <c r="T636" s="387"/>
      <c r="U636" s="388"/>
    </row>
    <row r="637" spans="1:21" ht="15.75" customHeight="1" thickBot="1">
      <c r="A637" s="4"/>
      <c r="B637" s="389" t="s">
        <v>11</v>
      </c>
      <c r="C637" s="390"/>
      <c r="D637" s="390"/>
      <c r="E637" s="390"/>
      <c r="F637" s="391"/>
      <c r="G637" s="392" t="s">
        <v>144</v>
      </c>
      <c r="H637" s="393"/>
      <c r="I637" s="393"/>
      <c r="J637" s="393"/>
      <c r="K637" s="393"/>
      <c r="L637" s="393"/>
      <c r="M637" s="393"/>
      <c r="N637" s="393"/>
      <c r="O637" s="393"/>
      <c r="P637" s="393"/>
      <c r="Q637" s="393"/>
      <c r="R637" s="393"/>
      <c r="S637" s="393"/>
      <c r="T637" s="393"/>
      <c r="U637" s="394"/>
    </row>
    <row r="638" spans="1:21" ht="15.75" thickBot="1">
      <c r="B638" s="395"/>
      <c r="C638" s="395"/>
      <c r="D638" s="395"/>
      <c r="E638" s="395"/>
      <c r="F638" s="395"/>
      <c r="G638" s="395"/>
      <c r="H638" s="395"/>
      <c r="I638" s="395"/>
      <c r="J638" s="395"/>
      <c r="K638" s="395"/>
      <c r="L638" s="395"/>
      <c r="M638" s="395"/>
      <c r="N638" s="395"/>
      <c r="O638" s="395"/>
      <c r="P638" s="395"/>
      <c r="Q638" s="395"/>
      <c r="R638" s="395"/>
      <c r="S638" s="395"/>
      <c r="T638" s="395"/>
      <c r="U638" s="395"/>
    </row>
    <row r="639" spans="1:21" ht="16.5" thickBot="1">
      <c r="A639" s="4"/>
      <c r="B639" s="324" t="s">
        <v>12</v>
      </c>
      <c r="C639" s="325"/>
      <c r="D639" s="326"/>
      <c r="E639" s="325" t="s">
        <v>13</v>
      </c>
      <c r="F639" s="326"/>
      <c r="G639" s="330" t="s">
        <v>14</v>
      </c>
      <c r="H639" s="331"/>
      <c r="I639" s="331"/>
      <c r="J639" s="331"/>
      <c r="K639" s="331"/>
      <c r="L639" s="331"/>
      <c r="M639" s="331"/>
      <c r="N639" s="331"/>
      <c r="O639" s="331"/>
      <c r="P639" s="331"/>
      <c r="Q639" s="331"/>
      <c r="R639" s="331"/>
      <c r="S639" s="331"/>
      <c r="T639" s="331"/>
      <c r="U639" s="332"/>
    </row>
    <row r="640" spans="1:21" ht="15.75" thickBot="1">
      <c r="A640" s="4"/>
      <c r="B640" s="327"/>
      <c r="C640" s="328"/>
      <c r="D640" s="329"/>
      <c r="E640" s="328"/>
      <c r="F640" s="329"/>
      <c r="G640" s="333" t="s">
        <v>15</v>
      </c>
      <c r="H640" s="334"/>
      <c r="I640" s="280" t="s">
        <v>16</v>
      </c>
      <c r="J640" s="281"/>
      <c r="K640" s="281"/>
      <c r="L640" s="281"/>
      <c r="M640" s="281"/>
      <c r="N640" s="282"/>
      <c r="O640" s="401" t="s">
        <v>17</v>
      </c>
      <c r="P640" s="402"/>
      <c r="Q640" s="402"/>
      <c r="R640" s="402"/>
      <c r="S640" s="402"/>
      <c r="T640" s="402"/>
      <c r="U640" s="403"/>
    </row>
    <row r="641" spans="1:21">
      <c r="A641" s="4"/>
      <c r="B641" s="327"/>
      <c r="C641" s="328"/>
      <c r="D641" s="329"/>
      <c r="E641" s="328"/>
      <c r="F641" s="329"/>
      <c r="G641" s="335"/>
      <c r="H641" s="336"/>
      <c r="I641" s="333" t="s">
        <v>18</v>
      </c>
      <c r="J641" s="404"/>
      <c r="K641" s="404"/>
      <c r="L641" s="333" t="s">
        <v>19</v>
      </c>
      <c r="M641" s="404"/>
      <c r="N641" s="334"/>
      <c r="O641" s="406" t="s">
        <v>18</v>
      </c>
      <c r="P641" s="407"/>
      <c r="Q641" s="407"/>
      <c r="R641" s="333" t="s">
        <v>19</v>
      </c>
      <c r="S641" s="404"/>
      <c r="T641" s="404"/>
      <c r="U641" s="515" t="s">
        <v>20</v>
      </c>
    </row>
    <row r="642" spans="1:21" ht="15.75" thickBot="1">
      <c r="A642" s="4"/>
      <c r="B642" s="396"/>
      <c r="C642" s="397"/>
      <c r="D642" s="398"/>
      <c r="E642" s="397"/>
      <c r="F642" s="398"/>
      <c r="G642" s="399"/>
      <c r="H642" s="400"/>
      <c r="I642" s="399"/>
      <c r="J642" s="405"/>
      <c r="K642" s="405"/>
      <c r="L642" s="399"/>
      <c r="M642" s="405"/>
      <c r="N642" s="400"/>
      <c r="O642" s="399"/>
      <c r="P642" s="405"/>
      <c r="Q642" s="405"/>
      <c r="R642" s="399"/>
      <c r="S642" s="405"/>
      <c r="T642" s="405"/>
      <c r="U642" s="516"/>
    </row>
    <row r="643" spans="1:21">
      <c r="A643" s="4"/>
      <c r="B643" s="408" t="s">
        <v>62</v>
      </c>
      <c r="C643" s="409"/>
      <c r="D643" s="410"/>
      <c r="E643" s="411"/>
      <c r="F643" s="412"/>
      <c r="G643" s="413"/>
      <c r="H643" s="414"/>
      <c r="I643" s="415"/>
      <c r="J643" s="416"/>
      <c r="K643" s="414"/>
      <c r="L643" s="417"/>
      <c r="M643" s="416"/>
      <c r="N643" s="418"/>
      <c r="O643" s="419"/>
      <c r="P643" s="420"/>
      <c r="Q643" s="420"/>
      <c r="R643" s="420"/>
      <c r="S643" s="420"/>
      <c r="T643" s="420"/>
      <c r="U643" s="195"/>
    </row>
    <row r="644" spans="1:21">
      <c r="A644" s="4"/>
      <c r="B644" s="346" t="s">
        <v>57</v>
      </c>
      <c r="C644" s="359"/>
      <c r="D644" s="360"/>
      <c r="E644" s="361"/>
      <c r="F644" s="362"/>
      <c r="G644" s="363"/>
      <c r="H644" s="364"/>
      <c r="I644" s="381"/>
      <c r="J644" s="382"/>
      <c r="K644" s="382"/>
      <c r="L644" s="382"/>
      <c r="M644" s="382"/>
      <c r="N644" s="362"/>
      <c r="O644" s="381"/>
      <c r="P644" s="382"/>
      <c r="Q644" s="382"/>
      <c r="R644" s="382"/>
      <c r="S644" s="382"/>
      <c r="T644" s="382"/>
      <c r="U644" s="196"/>
    </row>
    <row r="645" spans="1:21">
      <c r="A645" s="4"/>
      <c r="B645" s="307" t="s">
        <v>58</v>
      </c>
      <c r="C645" s="308"/>
      <c r="D645" s="309"/>
      <c r="E645" s="310" t="s">
        <v>61</v>
      </c>
      <c r="F645" s="311"/>
      <c r="G645" s="351">
        <v>3</v>
      </c>
      <c r="H645" s="353"/>
      <c r="I645" s="314">
        <v>0</v>
      </c>
      <c r="J645" s="315"/>
      <c r="K645" s="316"/>
      <c r="L645" s="314">
        <v>0</v>
      </c>
      <c r="M645" s="315"/>
      <c r="N645" s="352"/>
      <c r="O645" s="317">
        <f>+I645+O490</f>
        <v>3</v>
      </c>
      <c r="P645" s="315"/>
      <c r="Q645" s="316"/>
      <c r="R645" s="317">
        <f>+L645+R490</f>
        <v>3</v>
      </c>
      <c r="S645" s="315"/>
      <c r="T645" s="316"/>
      <c r="U645" s="60">
        <f>R645/G645</f>
        <v>1</v>
      </c>
    </row>
    <row r="646" spans="1:21">
      <c r="A646" s="4"/>
      <c r="B646" s="307" t="s">
        <v>59</v>
      </c>
      <c r="C646" s="308"/>
      <c r="D646" s="309"/>
      <c r="E646" s="310" t="s">
        <v>61</v>
      </c>
      <c r="F646" s="311"/>
      <c r="G646" s="351">
        <v>30</v>
      </c>
      <c r="H646" s="353"/>
      <c r="I646" s="314">
        <v>0</v>
      </c>
      <c r="J646" s="315"/>
      <c r="K646" s="316"/>
      <c r="L646" s="314">
        <v>0</v>
      </c>
      <c r="M646" s="315"/>
      <c r="N646" s="352"/>
      <c r="O646" s="317">
        <f>+I646+O491</f>
        <v>30</v>
      </c>
      <c r="P646" s="315"/>
      <c r="Q646" s="316"/>
      <c r="R646" s="317">
        <f>+L646+R491</f>
        <v>30</v>
      </c>
      <c r="S646" s="315"/>
      <c r="T646" s="316"/>
      <c r="U646" s="60">
        <f t="shared" ref="U646:U707" si="75">R646/G646</f>
        <v>1</v>
      </c>
    </row>
    <row r="647" spans="1:21">
      <c r="A647" s="4"/>
      <c r="B647" s="307" t="s">
        <v>60</v>
      </c>
      <c r="C647" s="308"/>
      <c r="D647" s="309"/>
      <c r="E647" s="310" t="s">
        <v>61</v>
      </c>
      <c r="F647" s="311"/>
      <c r="G647" s="351">
        <v>1028</v>
      </c>
      <c r="H647" s="316"/>
      <c r="I647" s="314">
        <v>60</v>
      </c>
      <c r="J647" s="315"/>
      <c r="K647" s="316"/>
      <c r="L647" s="314">
        <v>82</v>
      </c>
      <c r="M647" s="315"/>
      <c r="N647" s="352"/>
      <c r="O647" s="317">
        <f>+I647+O492</f>
        <v>574</v>
      </c>
      <c r="P647" s="315"/>
      <c r="Q647" s="316"/>
      <c r="R647" s="317">
        <f>+L647+R492</f>
        <v>596</v>
      </c>
      <c r="S647" s="315"/>
      <c r="T647" s="316"/>
      <c r="U647" s="60">
        <f t="shared" si="75"/>
        <v>0.57976653696498059</v>
      </c>
    </row>
    <row r="648" spans="1:21">
      <c r="A648" s="4"/>
      <c r="B648" s="346" t="s">
        <v>63</v>
      </c>
      <c r="C648" s="359"/>
      <c r="D648" s="360"/>
      <c r="E648" s="361"/>
      <c r="F648" s="362"/>
      <c r="G648" s="363"/>
      <c r="H648" s="364"/>
      <c r="I648" s="381"/>
      <c r="J648" s="382"/>
      <c r="K648" s="382"/>
      <c r="L648" s="382"/>
      <c r="M648" s="382"/>
      <c r="N648" s="362"/>
      <c r="O648" s="381"/>
      <c r="P648" s="382"/>
      <c r="Q648" s="382"/>
      <c r="R648" s="382"/>
      <c r="S648" s="382"/>
      <c r="T648" s="382"/>
      <c r="U648" s="60"/>
    </row>
    <row r="649" spans="1:21">
      <c r="A649" s="4"/>
      <c r="B649" s="307" t="s">
        <v>58</v>
      </c>
      <c r="C649" s="308"/>
      <c r="D649" s="309"/>
      <c r="E649" s="310" t="s">
        <v>61</v>
      </c>
      <c r="F649" s="311"/>
      <c r="G649" s="351">
        <v>3</v>
      </c>
      <c r="H649" s="353"/>
      <c r="I649" s="314">
        <v>0</v>
      </c>
      <c r="J649" s="315"/>
      <c r="K649" s="316"/>
      <c r="L649" s="314">
        <v>0</v>
      </c>
      <c r="M649" s="315"/>
      <c r="N649" s="352"/>
      <c r="O649" s="317">
        <f>+I649+O494</f>
        <v>3</v>
      </c>
      <c r="P649" s="315"/>
      <c r="Q649" s="316"/>
      <c r="R649" s="317">
        <f>+L649+R494</f>
        <v>3</v>
      </c>
      <c r="S649" s="315"/>
      <c r="T649" s="316"/>
      <c r="U649" s="60">
        <f t="shared" si="75"/>
        <v>1</v>
      </c>
    </row>
    <row r="650" spans="1:21">
      <c r="A650" s="4"/>
      <c r="B650" s="307" t="s">
        <v>59</v>
      </c>
      <c r="C650" s="308"/>
      <c r="D650" s="309"/>
      <c r="E650" s="310" t="s">
        <v>61</v>
      </c>
      <c r="F650" s="311"/>
      <c r="G650" s="351">
        <v>30</v>
      </c>
      <c r="H650" s="353"/>
      <c r="I650" s="314">
        <v>0</v>
      </c>
      <c r="J650" s="315"/>
      <c r="K650" s="316"/>
      <c r="L650" s="314">
        <v>0</v>
      </c>
      <c r="M650" s="315"/>
      <c r="N650" s="352"/>
      <c r="O650" s="317">
        <f>+I650+O495</f>
        <v>30</v>
      </c>
      <c r="P650" s="315"/>
      <c r="Q650" s="316"/>
      <c r="R650" s="317">
        <f>+L650+R495</f>
        <v>30</v>
      </c>
      <c r="S650" s="315"/>
      <c r="T650" s="316"/>
      <c r="U650" s="60">
        <f t="shared" si="75"/>
        <v>1</v>
      </c>
    </row>
    <row r="651" spans="1:21">
      <c r="A651" s="4"/>
      <c r="B651" s="307" t="s">
        <v>60</v>
      </c>
      <c r="C651" s="308"/>
      <c r="D651" s="309"/>
      <c r="E651" s="310" t="s">
        <v>61</v>
      </c>
      <c r="F651" s="311"/>
      <c r="G651" s="351">
        <v>1028</v>
      </c>
      <c r="H651" s="316"/>
      <c r="I651" s="314">
        <v>60</v>
      </c>
      <c r="J651" s="315"/>
      <c r="K651" s="316"/>
      <c r="L651" s="314">
        <v>82</v>
      </c>
      <c r="M651" s="315"/>
      <c r="N651" s="352"/>
      <c r="O651" s="317">
        <f>+I651+O496</f>
        <v>574</v>
      </c>
      <c r="P651" s="315"/>
      <c r="Q651" s="316"/>
      <c r="R651" s="317">
        <f>+L651+R496</f>
        <v>596</v>
      </c>
      <c r="S651" s="315"/>
      <c r="T651" s="316"/>
      <c r="U651" s="60">
        <f t="shared" si="75"/>
        <v>0.57976653696498059</v>
      </c>
    </row>
    <row r="652" spans="1:21">
      <c r="A652" s="4"/>
      <c r="B652" s="346" t="s">
        <v>64</v>
      </c>
      <c r="C652" s="359"/>
      <c r="D652" s="360"/>
      <c r="E652" s="361"/>
      <c r="F652" s="362"/>
      <c r="G652" s="363"/>
      <c r="H652" s="364"/>
      <c r="I652" s="381"/>
      <c r="J652" s="382"/>
      <c r="K652" s="382"/>
      <c r="L652" s="382"/>
      <c r="M652" s="382"/>
      <c r="N652" s="362"/>
      <c r="O652" s="381"/>
      <c r="P652" s="382"/>
      <c r="Q652" s="382"/>
      <c r="R652" s="382"/>
      <c r="S652" s="382"/>
      <c r="T652" s="382"/>
      <c r="U652" s="60"/>
    </row>
    <row r="653" spans="1:21">
      <c r="A653" s="4"/>
      <c r="B653" s="307" t="s">
        <v>58</v>
      </c>
      <c r="C653" s="308"/>
      <c r="D653" s="309"/>
      <c r="E653" s="310" t="s">
        <v>61</v>
      </c>
      <c r="F653" s="311"/>
      <c r="G653" s="351">
        <v>3</v>
      </c>
      <c r="H653" s="353"/>
      <c r="I653" s="314">
        <v>0</v>
      </c>
      <c r="J653" s="315"/>
      <c r="K653" s="316"/>
      <c r="L653" s="314">
        <v>0</v>
      </c>
      <c r="M653" s="315"/>
      <c r="N653" s="352"/>
      <c r="O653" s="317">
        <f>+I653+O498</f>
        <v>3</v>
      </c>
      <c r="P653" s="315"/>
      <c r="Q653" s="316"/>
      <c r="R653" s="317">
        <f>+L653+R498</f>
        <v>3</v>
      </c>
      <c r="S653" s="315"/>
      <c r="T653" s="316"/>
      <c r="U653" s="60">
        <f t="shared" si="75"/>
        <v>1</v>
      </c>
    </row>
    <row r="654" spans="1:21">
      <c r="A654" s="4"/>
      <c r="B654" s="307" t="s">
        <v>59</v>
      </c>
      <c r="C654" s="308"/>
      <c r="D654" s="309"/>
      <c r="E654" s="310" t="s">
        <v>61</v>
      </c>
      <c r="F654" s="311"/>
      <c r="G654" s="351">
        <v>30</v>
      </c>
      <c r="H654" s="353"/>
      <c r="I654" s="314">
        <v>0</v>
      </c>
      <c r="J654" s="315"/>
      <c r="K654" s="316"/>
      <c r="L654" s="314">
        <v>0</v>
      </c>
      <c r="M654" s="315"/>
      <c r="N654" s="352"/>
      <c r="O654" s="317">
        <f>+I654+O499</f>
        <v>30</v>
      </c>
      <c r="P654" s="315"/>
      <c r="Q654" s="316"/>
      <c r="R654" s="317">
        <f>+L654+R499</f>
        <v>30</v>
      </c>
      <c r="S654" s="315"/>
      <c r="T654" s="316"/>
      <c r="U654" s="60">
        <f t="shared" si="75"/>
        <v>1</v>
      </c>
    </row>
    <row r="655" spans="1:21">
      <c r="A655" s="4"/>
      <c r="B655" s="307" t="s">
        <v>60</v>
      </c>
      <c r="C655" s="308"/>
      <c r="D655" s="309"/>
      <c r="E655" s="310" t="s">
        <v>61</v>
      </c>
      <c r="F655" s="311"/>
      <c r="G655" s="351">
        <v>514</v>
      </c>
      <c r="H655" s="316"/>
      <c r="I655" s="314">
        <v>0</v>
      </c>
      <c r="J655" s="315"/>
      <c r="K655" s="316"/>
      <c r="L655" s="314">
        <v>0</v>
      </c>
      <c r="M655" s="315"/>
      <c r="N655" s="352"/>
      <c r="O655" s="317">
        <f>+I655+O500</f>
        <v>514</v>
      </c>
      <c r="P655" s="315"/>
      <c r="Q655" s="316"/>
      <c r="R655" s="317">
        <f>+L655+R500</f>
        <v>514</v>
      </c>
      <c r="S655" s="315"/>
      <c r="T655" s="316"/>
      <c r="U655" s="60">
        <f t="shared" si="75"/>
        <v>1</v>
      </c>
    </row>
    <row r="656" spans="1:21">
      <c r="A656" s="4"/>
      <c r="B656" s="346" t="s">
        <v>65</v>
      </c>
      <c r="C656" s="359"/>
      <c r="D656" s="360"/>
      <c r="E656" s="361"/>
      <c r="F656" s="362"/>
      <c r="G656" s="363"/>
      <c r="H656" s="364"/>
      <c r="I656" s="381"/>
      <c r="J656" s="382"/>
      <c r="K656" s="382"/>
      <c r="L656" s="382"/>
      <c r="M656" s="382"/>
      <c r="N656" s="362"/>
      <c r="O656" s="381"/>
      <c r="P656" s="382"/>
      <c r="Q656" s="382"/>
      <c r="R656" s="382"/>
      <c r="S656" s="382"/>
      <c r="T656" s="382"/>
      <c r="U656" s="60"/>
    </row>
    <row r="657" spans="1:21">
      <c r="A657" s="4"/>
      <c r="B657" s="307" t="s">
        <v>58</v>
      </c>
      <c r="C657" s="308"/>
      <c r="D657" s="309"/>
      <c r="E657" s="310" t="s">
        <v>61</v>
      </c>
      <c r="F657" s="311"/>
      <c r="G657" s="351">
        <v>3</v>
      </c>
      <c r="H657" s="353"/>
      <c r="I657" s="314">
        <v>0</v>
      </c>
      <c r="J657" s="315"/>
      <c r="K657" s="316"/>
      <c r="L657" s="314">
        <v>0</v>
      </c>
      <c r="M657" s="315"/>
      <c r="N657" s="352"/>
      <c r="O657" s="317">
        <f>+I657+O502</f>
        <v>3</v>
      </c>
      <c r="P657" s="315"/>
      <c r="Q657" s="316"/>
      <c r="R657" s="317">
        <f>+L657+R502</f>
        <v>3</v>
      </c>
      <c r="S657" s="315"/>
      <c r="T657" s="316"/>
      <c r="U657" s="60">
        <f t="shared" si="75"/>
        <v>1</v>
      </c>
    </row>
    <row r="658" spans="1:21">
      <c r="A658" s="4"/>
      <c r="B658" s="307" t="s">
        <v>59</v>
      </c>
      <c r="C658" s="308"/>
      <c r="D658" s="309"/>
      <c r="E658" s="310" t="s">
        <v>61</v>
      </c>
      <c r="F658" s="311"/>
      <c r="G658" s="351">
        <v>30</v>
      </c>
      <c r="H658" s="353"/>
      <c r="I658" s="314">
        <v>0</v>
      </c>
      <c r="J658" s="315"/>
      <c r="K658" s="316"/>
      <c r="L658" s="314">
        <v>0</v>
      </c>
      <c r="M658" s="315"/>
      <c r="N658" s="352"/>
      <c r="O658" s="317">
        <f>+I658+O503</f>
        <v>30</v>
      </c>
      <c r="P658" s="315"/>
      <c r="Q658" s="316"/>
      <c r="R658" s="317">
        <f>+L658+R503</f>
        <v>30</v>
      </c>
      <c r="S658" s="315"/>
      <c r="T658" s="316"/>
      <c r="U658" s="60">
        <f t="shared" si="75"/>
        <v>1</v>
      </c>
    </row>
    <row r="659" spans="1:21">
      <c r="A659" s="4"/>
      <c r="B659" s="307" t="s">
        <v>60</v>
      </c>
      <c r="C659" s="308"/>
      <c r="D659" s="309"/>
      <c r="E659" s="310" t="s">
        <v>61</v>
      </c>
      <c r="F659" s="311"/>
      <c r="G659" s="351">
        <v>1047</v>
      </c>
      <c r="H659" s="316"/>
      <c r="I659" s="314">
        <v>86</v>
      </c>
      <c r="J659" s="315"/>
      <c r="K659" s="316"/>
      <c r="L659" s="314">
        <v>59</v>
      </c>
      <c r="M659" s="315"/>
      <c r="N659" s="352"/>
      <c r="O659" s="317">
        <f>+I659+O504</f>
        <v>597</v>
      </c>
      <c r="P659" s="315"/>
      <c r="Q659" s="316"/>
      <c r="R659" s="317">
        <f>+L659+R504</f>
        <v>570</v>
      </c>
      <c r="S659" s="315"/>
      <c r="T659" s="316"/>
      <c r="U659" s="60">
        <f t="shared" si="75"/>
        <v>0.54441260744985676</v>
      </c>
    </row>
    <row r="660" spans="1:21">
      <c r="A660" s="4"/>
      <c r="B660" s="346" t="s">
        <v>66</v>
      </c>
      <c r="C660" s="359"/>
      <c r="D660" s="360"/>
      <c r="E660" s="361"/>
      <c r="F660" s="362"/>
      <c r="G660" s="363"/>
      <c r="H660" s="364"/>
      <c r="I660" s="381"/>
      <c r="J660" s="382"/>
      <c r="K660" s="382"/>
      <c r="L660" s="382"/>
      <c r="M660" s="382"/>
      <c r="N660" s="362"/>
      <c r="O660" s="381"/>
      <c r="P660" s="382"/>
      <c r="Q660" s="382"/>
      <c r="R660" s="382"/>
      <c r="S660" s="382"/>
      <c r="T660" s="382"/>
      <c r="U660" s="60"/>
    </row>
    <row r="661" spans="1:21">
      <c r="A661" s="4"/>
      <c r="B661" s="307" t="s">
        <v>58</v>
      </c>
      <c r="C661" s="308"/>
      <c r="D661" s="309"/>
      <c r="E661" s="310" t="s">
        <v>61</v>
      </c>
      <c r="F661" s="311"/>
      <c r="G661" s="351">
        <v>3</v>
      </c>
      <c r="H661" s="353"/>
      <c r="I661" s="314">
        <v>0</v>
      </c>
      <c r="J661" s="315"/>
      <c r="K661" s="316"/>
      <c r="L661" s="314">
        <v>0</v>
      </c>
      <c r="M661" s="315"/>
      <c r="N661" s="352"/>
      <c r="O661" s="317">
        <f>+I661+O506</f>
        <v>3</v>
      </c>
      <c r="P661" s="315"/>
      <c r="Q661" s="316"/>
      <c r="R661" s="317">
        <f>+L661+R506</f>
        <v>3</v>
      </c>
      <c r="S661" s="315"/>
      <c r="T661" s="316"/>
      <c r="U661" s="60">
        <f t="shared" si="75"/>
        <v>1</v>
      </c>
    </row>
    <row r="662" spans="1:21">
      <c r="A662" s="4"/>
      <c r="B662" s="307" t="s">
        <v>59</v>
      </c>
      <c r="C662" s="308"/>
      <c r="D662" s="309"/>
      <c r="E662" s="310" t="s">
        <v>61</v>
      </c>
      <c r="F662" s="311"/>
      <c r="G662" s="351">
        <v>30</v>
      </c>
      <c r="H662" s="353"/>
      <c r="I662" s="314">
        <v>0</v>
      </c>
      <c r="J662" s="315"/>
      <c r="K662" s="316"/>
      <c r="L662" s="314">
        <v>0</v>
      </c>
      <c r="M662" s="315"/>
      <c r="N662" s="352"/>
      <c r="O662" s="317">
        <f>+I662+O507</f>
        <v>30</v>
      </c>
      <c r="P662" s="315"/>
      <c r="Q662" s="316"/>
      <c r="R662" s="317">
        <f>+L662+R507</f>
        <v>30</v>
      </c>
      <c r="S662" s="315"/>
      <c r="T662" s="316"/>
      <c r="U662" s="60">
        <f t="shared" si="75"/>
        <v>1</v>
      </c>
    </row>
    <row r="663" spans="1:21">
      <c r="A663" s="4"/>
      <c r="B663" s="307" t="s">
        <v>60</v>
      </c>
      <c r="C663" s="308"/>
      <c r="D663" s="309"/>
      <c r="E663" s="310" t="s">
        <v>61</v>
      </c>
      <c r="F663" s="311"/>
      <c r="G663" s="351">
        <v>1130</v>
      </c>
      <c r="H663" s="316"/>
      <c r="I663" s="314">
        <v>70</v>
      </c>
      <c r="J663" s="315"/>
      <c r="K663" s="316"/>
      <c r="L663" s="314">
        <v>40</v>
      </c>
      <c r="M663" s="315"/>
      <c r="N663" s="352"/>
      <c r="O663" s="317">
        <f>+I663+O508</f>
        <v>660</v>
      </c>
      <c r="P663" s="315"/>
      <c r="Q663" s="316"/>
      <c r="R663" s="317">
        <f>+L663+R508</f>
        <v>630</v>
      </c>
      <c r="S663" s="315"/>
      <c r="T663" s="316"/>
      <c r="U663" s="60">
        <f t="shared" si="75"/>
        <v>0.55752212389380529</v>
      </c>
    </row>
    <row r="664" spans="1:21">
      <c r="A664" s="4"/>
      <c r="B664" s="346" t="s">
        <v>96</v>
      </c>
      <c r="C664" s="359"/>
      <c r="D664" s="360"/>
      <c r="E664" s="361"/>
      <c r="F664" s="362"/>
      <c r="G664" s="363"/>
      <c r="H664" s="364"/>
      <c r="I664" s="381"/>
      <c r="J664" s="382"/>
      <c r="K664" s="382"/>
      <c r="L664" s="382"/>
      <c r="M664" s="382"/>
      <c r="N664" s="362"/>
      <c r="O664" s="381"/>
      <c r="P664" s="382"/>
      <c r="Q664" s="382"/>
      <c r="R664" s="382"/>
      <c r="S664" s="382"/>
      <c r="T664" s="382"/>
      <c r="U664" s="60"/>
    </row>
    <row r="665" spans="1:21">
      <c r="A665" s="4"/>
      <c r="B665" s="307" t="s">
        <v>58</v>
      </c>
      <c r="C665" s="308"/>
      <c r="D665" s="309"/>
      <c r="E665" s="310" t="s">
        <v>61</v>
      </c>
      <c r="F665" s="311"/>
      <c r="G665" s="351">
        <v>3</v>
      </c>
      <c r="H665" s="353"/>
      <c r="I665" s="314">
        <v>0</v>
      </c>
      <c r="J665" s="315"/>
      <c r="K665" s="316"/>
      <c r="L665" s="314">
        <v>0</v>
      </c>
      <c r="M665" s="315"/>
      <c r="N665" s="352"/>
      <c r="O665" s="317">
        <f>+I665+O510</f>
        <v>3</v>
      </c>
      <c r="P665" s="315"/>
      <c r="Q665" s="316"/>
      <c r="R665" s="317">
        <f>+L665+R510</f>
        <v>3</v>
      </c>
      <c r="S665" s="315"/>
      <c r="T665" s="316"/>
      <c r="U665" s="60">
        <f t="shared" si="75"/>
        <v>1</v>
      </c>
    </row>
    <row r="666" spans="1:21">
      <c r="A666" s="4"/>
      <c r="B666" s="307" t="s">
        <v>59</v>
      </c>
      <c r="C666" s="308"/>
      <c r="D666" s="309"/>
      <c r="E666" s="310" t="s">
        <v>61</v>
      </c>
      <c r="F666" s="311"/>
      <c r="G666" s="351">
        <v>30</v>
      </c>
      <c r="H666" s="353"/>
      <c r="I666" s="314">
        <v>0</v>
      </c>
      <c r="J666" s="315"/>
      <c r="K666" s="316"/>
      <c r="L666" s="314">
        <v>0</v>
      </c>
      <c r="M666" s="315"/>
      <c r="N666" s="352"/>
      <c r="O666" s="317">
        <f>+I666+O511</f>
        <v>30</v>
      </c>
      <c r="P666" s="315"/>
      <c r="Q666" s="316"/>
      <c r="R666" s="317">
        <f>+L666+R511</f>
        <v>30</v>
      </c>
      <c r="S666" s="315"/>
      <c r="T666" s="316"/>
      <c r="U666" s="60">
        <f t="shared" si="75"/>
        <v>1</v>
      </c>
    </row>
    <row r="667" spans="1:21">
      <c r="A667" s="4"/>
      <c r="B667" s="307" t="s">
        <v>60</v>
      </c>
      <c r="C667" s="308"/>
      <c r="D667" s="309"/>
      <c r="E667" s="310" t="s">
        <v>61</v>
      </c>
      <c r="F667" s="311"/>
      <c r="G667" s="351">
        <v>1049</v>
      </c>
      <c r="H667" s="316"/>
      <c r="I667" s="314">
        <v>78</v>
      </c>
      <c r="J667" s="315"/>
      <c r="K667" s="316"/>
      <c r="L667" s="314">
        <v>48</v>
      </c>
      <c r="M667" s="315"/>
      <c r="N667" s="352"/>
      <c r="O667" s="317">
        <f>+I667+O512</f>
        <v>587</v>
      </c>
      <c r="P667" s="315"/>
      <c r="Q667" s="316"/>
      <c r="R667" s="317">
        <f>+L667+R512</f>
        <v>557</v>
      </c>
      <c r="S667" s="315"/>
      <c r="T667" s="316"/>
      <c r="U667" s="60">
        <f t="shared" si="75"/>
        <v>0.53098188751191611</v>
      </c>
    </row>
    <row r="668" spans="1:21">
      <c r="A668" s="4"/>
      <c r="B668" s="346" t="s">
        <v>67</v>
      </c>
      <c r="C668" s="359"/>
      <c r="D668" s="360"/>
      <c r="E668" s="361"/>
      <c r="F668" s="362"/>
      <c r="G668" s="363"/>
      <c r="H668" s="364"/>
      <c r="I668" s="381"/>
      <c r="J668" s="382"/>
      <c r="K668" s="382"/>
      <c r="L668" s="382"/>
      <c r="M668" s="382"/>
      <c r="N668" s="362"/>
      <c r="O668" s="381"/>
      <c r="P668" s="382"/>
      <c r="Q668" s="382"/>
      <c r="R668" s="382"/>
      <c r="S668" s="382"/>
      <c r="T668" s="382"/>
      <c r="U668" s="60"/>
    </row>
    <row r="669" spans="1:21">
      <c r="A669" s="4"/>
      <c r="B669" s="307" t="s">
        <v>58</v>
      </c>
      <c r="C669" s="308"/>
      <c r="D669" s="309"/>
      <c r="E669" s="310" t="s">
        <v>61</v>
      </c>
      <c r="F669" s="311"/>
      <c r="G669" s="351">
        <v>2</v>
      </c>
      <c r="H669" s="353"/>
      <c r="I669" s="314">
        <v>0</v>
      </c>
      <c r="J669" s="315"/>
      <c r="K669" s="316"/>
      <c r="L669" s="314">
        <v>0</v>
      </c>
      <c r="M669" s="315"/>
      <c r="N669" s="352"/>
      <c r="O669" s="317">
        <f>+I669+O514</f>
        <v>2</v>
      </c>
      <c r="P669" s="315"/>
      <c r="Q669" s="316"/>
      <c r="R669" s="317">
        <f>+L669+R514</f>
        <v>2</v>
      </c>
      <c r="S669" s="315"/>
      <c r="T669" s="316"/>
      <c r="U669" s="60">
        <f t="shared" si="75"/>
        <v>1</v>
      </c>
    </row>
    <row r="670" spans="1:21">
      <c r="A670" s="4"/>
      <c r="B670" s="307" t="s">
        <v>59</v>
      </c>
      <c r="C670" s="308"/>
      <c r="D670" s="309"/>
      <c r="E670" s="310" t="s">
        <v>61</v>
      </c>
      <c r="F670" s="311"/>
      <c r="G670" s="351">
        <v>20</v>
      </c>
      <c r="H670" s="353"/>
      <c r="I670" s="314">
        <v>0</v>
      </c>
      <c r="J670" s="315"/>
      <c r="K670" s="316"/>
      <c r="L670" s="314">
        <v>0</v>
      </c>
      <c r="M670" s="315"/>
      <c r="N670" s="352"/>
      <c r="O670" s="317">
        <f>+I670+O515</f>
        <v>20</v>
      </c>
      <c r="P670" s="315"/>
      <c r="Q670" s="316"/>
      <c r="R670" s="317">
        <f>+L670+R515</f>
        <v>20</v>
      </c>
      <c r="S670" s="315"/>
      <c r="T670" s="316"/>
      <c r="U670" s="60">
        <f t="shared" si="75"/>
        <v>1</v>
      </c>
    </row>
    <row r="671" spans="1:21">
      <c r="A671" s="4"/>
      <c r="B671" s="307" t="s">
        <v>60</v>
      </c>
      <c r="C671" s="308"/>
      <c r="D671" s="309"/>
      <c r="E671" s="310" t="s">
        <v>61</v>
      </c>
      <c r="F671" s="311"/>
      <c r="G671" s="351">
        <v>350</v>
      </c>
      <c r="H671" s="316"/>
      <c r="I671" s="354">
        <v>0</v>
      </c>
      <c r="J671" s="355"/>
      <c r="K671" s="356"/>
      <c r="L671" s="354">
        <v>0</v>
      </c>
      <c r="M671" s="355"/>
      <c r="N671" s="358"/>
      <c r="O671" s="317">
        <f>+I671+O516</f>
        <v>350</v>
      </c>
      <c r="P671" s="315"/>
      <c r="Q671" s="316"/>
      <c r="R671" s="317">
        <f>+L671+R516</f>
        <v>350</v>
      </c>
      <c r="S671" s="315"/>
      <c r="T671" s="316"/>
      <c r="U671" s="60">
        <f t="shared" si="75"/>
        <v>1</v>
      </c>
    </row>
    <row r="672" spans="1:21">
      <c r="A672" s="4"/>
      <c r="B672" s="346" t="s">
        <v>68</v>
      </c>
      <c r="C672" s="359"/>
      <c r="D672" s="360"/>
      <c r="E672" s="361"/>
      <c r="F672" s="362"/>
      <c r="G672" s="363"/>
      <c r="H672" s="364"/>
      <c r="I672" s="365"/>
      <c r="J672" s="366"/>
      <c r="K672" s="366"/>
      <c r="L672" s="366"/>
      <c r="M672" s="366"/>
      <c r="N672" s="367"/>
      <c r="O672" s="381"/>
      <c r="P672" s="382"/>
      <c r="Q672" s="382"/>
      <c r="R672" s="382"/>
      <c r="S672" s="382"/>
      <c r="T672" s="382"/>
      <c r="U672" s="60"/>
    </row>
    <row r="673" spans="1:21">
      <c r="A673" s="4"/>
      <c r="B673" s="307" t="s">
        <v>58</v>
      </c>
      <c r="C673" s="308"/>
      <c r="D673" s="309"/>
      <c r="E673" s="310" t="s">
        <v>61</v>
      </c>
      <c r="F673" s="311"/>
      <c r="G673" s="351">
        <v>2</v>
      </c>
      <c r="H673" s="353"/>
      <c r="I673" s="354">
        <v>0</v>
      </c>
      <c r="J673" s="355"/>
      <c r="K673" s="356"/>
      <c r="L673" s="354">
        <v>0</v>
      </c>
      <c r="M673" s="355"/>
      <c r="N673" s="358"/>
      <c r="O673" s="317">
        <f>+I673+O518</f>
        <v>2</v>
      </c>
      <c r="P673" s="315"/>
      <c r="Q673" s="316"/>
      <c r="R673" s="317">
        <f>+L673+R518</f>
        <v>2</v>
      </c>
      <c r="S673" s="315"/>
      <c r="T673" s="316"/>
      <c r="U673" s="60">
        <f t="shared" si="75"/>
        <v>1</v>
      </c>
    </row>
    <row r="674" spans="1:21">
      <c r="A674" s="4"/>
      <c r="B674" s="307" t="s">
        <v>59</v>
      </c>
      <c r="C674" s="308"/>
      <c r="D674" s="309"/>
      <c r="E674" s="310" t="s">
        <v>61</v>
      </c>
      <c r="F674" s="311"/>
      <c r="G674" s="351">
        <v>20</v>
      </c>
      <c r="H674" s="353"/>
      <c r="I674" s="354">
        <v>0</v>
      </c>
      <c r="J674" s="355"/>
      <c r="K674" s="356"/>
      <c r="L674" s="354">
        <v>0</v>
      </c>
      <c r="M674" s="355"/>
      <c r="N674" s="358"/>
      <c r="O674" s="317">
        <f>+I674+O519</f>
        <v>20</v>
      </c>
      <c r="P674" s="315"/>
      <c r="Q674" s="316"/>
      <c r="R674" s="317">
        <f>+L674+R519</f>
        <v>20</v>
      </c>
      <c r="S674" s="315"/>
      <c r="T674" s="316"/>
      <c r="U674" s="60">
        <f t="shared" si="75"/>
        <v>1</v>
      </c>
    </row>
    <row r="675" spans="1:21">
      <c r="A675" s="4"/>
      <c r="B675" s="307" t="s">
        <v>60</v>
      </c>
      <c r="C675" s="308"/>
      <c r="D675" s="309"/>
      <c r="E675" s="310" t="s">
        <v>61</v>
      </c>
      <c r="F675" s="311"/>
      <c r="G675" s="351">
        <v>333</v>
      </c>
      <c r="H675" s="316"/>
      <c r="I675" s="354">
        <v>0</v>
      </c>
      <c r="J675" s="355"/>
      <c r="K675" s="356"/>
      <c r="L675" s="354">
        <v>0</v>
      </c>
      <c r="M675" s="355"/>
      <c r="N675" s="358"/>
      <c r="O675" s="317">
        <f>+I675+O520</f>
        <v>333</v>
      </c>
      <c r="P675" s="315"/>
      <c r="Q675" s="316"/>
      <c r="R675" s="317">
        <f>+L675+R520</f>
        <v>333</v>
      </c>
      <c r="S675" s="315"/>
      <c r="T675" s="316"/>
      <c r="U675" s="60">
        <f t="shared" si="75"/>
        <v>1</v>
      </c>
    </row>
    <row r="676" spans="1:21">
      <c r="A676" s="4"/>
      <c r="B676" s="346" t="s">
        <v>69</v>
      </c>
      <c r="C676" s="359"/>
      <c r="D676" s="360"/>
      <c r="E676" s="361"/>
      <c r="F676" s="362"/>
      <c r="G676" s="363"/>
      <c r="H676" s="364"/>
      <c r="I676" s="381"/>
      <c r="J676" s="382"/>
      <c r="K676" s="382"/>
      <c r="L676" s="382"/>
      <c r="M676" s="382"/>
      <c r="N676" s="362"/>
      <c r="O676" s="381"/>
      <c r="P676" s="382"/>
      <c r="Q676" s="382"/>
      <c r="R676" s="382"/>
      <c r="S676" s="382"/>
      <c r="T676" s="382"/>
      <c r="U676" s="60"/>
    </row>
    <row r="677" spans="1:21" ht="15" customHeight="1">
      <c r="A677" s="4"/>
      <c r="B677" s="307" t="s">
        <v>124</v>
      </c>
      <c r="C677" s="308"/>
      <c r="D677" s="309"/>
      <c r="E677" s="310" t="s">
        <v>61</v>
      </c>
      <c r="F677" s="311"/>
      <c r="G677" s="351">
        <v>330</v>
      </c>
      <c r="H677" s="353"/>
      <c r="I677" s="314">
        <v>30</v>
      </c>
      <c r="J677" s="315"/>
      <c r="K677" s="316"/>
      <c r="L677" s="314">
        <v>40</v>
      </c>
      <c r="M677" s="315"/>
      <c r="N677" s="352"/>
      <c r="O677" s="317">
        <f>+I677+O522</f>
        <v>90</v>
      </c>
      <c r="P677" s="315"/>
      <c r="Q677" s="316"/>
      <c r="R677" s="317">
        <f>+L677+R522</f>
        <v>100</v>
      </c>
      <c r="S677" s="315"/>
      <c r="T677" s="316"/>
      <c r="U677" s="60">
        <f t="shared" si="75"/>
        <v>0.30303030303030304</v>
      </c>
    </row>
    <row r="678" spans="1:21">
      <c r="A678" s="4"/>
      <c r="B678" s="307" t="s">
        <v>58</v>
      </c>
      <c r="C678" s="308"/>
      <c r="D678" s="309"/>
      <c r="E678" s="310" t="s">
        <v>61</v>
      </c>
      <c r="F678" s="311"/>
      <c r="G678" s="351">
        <v>2</v>
      </c>
      <c r="H678" s="353"/>
      <c r="I678" s="314">
        <v>0</v>
      </c>
      <c r="J678" s="315"/>
      <c r="K678" s="316"/>
      <c r="L678" s="314">
        <v>0</v>
      </c>
      <c r="M678" s="315"/>
      <c r="N678" s="352"/>
      <c r="O678" s="317">
        <f>+I678+O523</f>
        <v>2</v>
      </c>
      <c r="P678" s="315"/>
      <c r="Q678" s="316"/>
      <c r="R678" s="317">
        <f>+L678+R523</f>
        <v>2</v>
      </c>
      <c r="S678" s="315"/>
      <c r="T678" s="316"/>
      <c r="U678" s="60">
        <f t="shared" si="75"/>
        <v>1</v>
      </c>
    </row>
    <row r="679" spans="1:21">
      <c r="A679" s="4"/>
      <c r="B679" s="307" t="s">
        <v>59</v>
      </c>
      <c r="C679" s="308"/>
      <c r="D679" s="309"/>
      <c r="E679" s="310" t="s">
        <v>61</v>
      </c>
      <c r="F679" s="311"/>
      <c r="G679" s="351">
        <v>20</v>
      </c>
      <c r="H679" s="353"/>
      <c r="I679" s="314">
        <v>0</v>
      </c>
      <c r="J679" s="315"/>
      <c r="K679" s="316"/>
      <c r="L679" s="314">
        <v>0</v>
      </c>
      <c r="M679" s="315"/>
      <c r="N679" s="352"/>
      <c r="O679" s="317">
        <f>+I679+O524</f>
        <v>20</v>
      </c>
      <c r="P679" s="315"/>
      <c r="Q679" s="316"/>
      <c r="R679" s="317">
        <f>+L679+R524</f>
        <v>20</v>
      </c>
      <c r="S679" s="315"/>
      <c r="T679" s="316"/>
      <c r="U679" s="60">
        <f t="shared" si="75"/>
        <v>1</v>
      </c>
    </row>
    <row r="680" spans="1:21">
      <c r="A680" s="4"/>
      <c r="B680" s="307" t="s">
        <v>60</v>
      </c>
      <c r="C680" s="308"/>
      <c r="D680" s="309"/>
      <c r="E680" s="310" t="s">
        <v>61</v>
      </c>
      <c r="F680" s="311"/>
      <c r="G680" s="351">
        <v>681</v>
      </c>
      <c r="H680" s="316"/>
      <c r="I680" s="314">
        <v>52</v>
      </c>
      <c r="J680" s="315"/>
      <c r="K680" s="316"/>
      <c r="L680" s="314">
        <v>30</v>
      </c>
      <c r="M680" s="315"/>
      <c r="N680" s="352"/>
      <c r="O680" s="317">
        <f>+I680+O525</f>
        <v>383</v>
      </c>
      <c r="P680" s="315"/>
      <c r="Q680" s="316"/>
      <c r="R680" s="317">
        <f>+L680+R525</f>
        <v>361</v>
      </c>
      <c r="S680" s="315"/>
      <c r="T680" s="316"/>
      <c r="U680" s="60">
        <f t="shared" si="75"/>
        <v>0.5301027900146843</v>
      </c>
    </row>
    <row r="681" spans="1:21">
      <c r="A681" s="4"/>
      <c r="B681" s="307" t="s">
        <v>70</v>
      </c>
      <c r="C681" s="308"/>
      <c r="D681" s="309"/>
      <c r="E681" s="310" t="s">
        <v>61</v>
      </c>
      <c r="F681" s="311"/>
      <c r="G681" s="351">
        <v>102</v>
      </c>
      <c r="H681" s="353"/>
      <c r="I681" s="314">
        <v>12</v>
      </c>
      <c r="J681" s="315"/>
      <c r="K681" s="316"/>
      <c r="L681" s="314">
        <v>6</v>
      </c>
      <c r="M681" s="315"/>
      <c r="N681" s="352"/>
      <c r="O681" s="317">
        <f>+I681+O526</f>
        <v>12</v>
      </c>
      <c r="P681" s="315"/>
      <c r="Q681" s="316"/>
      <c r="R681" s="317">
        <f>+L681+R526</f>
        <v>6</v>
      </c>
      <c r="S681" s="315"/>
      <c r="T681" s="316"/>
      <c r="U681" s="60">
        <f t="shared" si="75"/>
        <v>5.8823529411764705E-2</v>
      </c>
    </row>
    <row r="682" spans="1:21">
      <c r="A682" s="4"/>
      <c r="B682" s="346" t="s">
        <v>71</v>
      </c>
      <c r="C682" s="359"/>
      <c r="D682" s="360"/>
      <c r="E682" s="361"/>
      <c r="F682" s="362"/>
      <c r="G682" s="363"/>
      <c r="H682" s="364"/>
      <c r="I682" s="381"/>
      <c r="J682" s="382"/>
      <c r="K682" s="382"/>
      <c r="L682" s="382"/>
      <c r="M682" s="382"/>
      <c r="N682" s="362"/>
      <c r="O682" s="381"/>
      <c r="P682" s="382"/>
      <c r="Q682" s="382"/>
      <c r="R682" s="382"/>
      <c r="S682" s="382"/>
      <c r="T682" s="382"/>
      <c r="U682" s="60"/>
    </row>
    <row r="683" spans="1:21" s="40" customFormat="1">
      <c r="A683" s="150"/>
      <c r="B683" s="368" t="s">
        <v>81</v>
      </c>
      <c r="C683" s="369"/>
      <c r="D683" s="370"/>
      <c r="E683" s="371" t="s">
        <v>74</v>
      </c>
      <c r="F683" s="372"/>
      <c r="G683" s="373">
        <v>260</v>
      </c>
      <c r="H683" s="374"/>
      <c r="I683" s="354">
        <v>40</v>
      </c>
      <c r="J683" s="355"/>
      <c r="K683" s="356"/>
      <c r="L683" s="517">
        <v>40</v>
      </c>
      <c r="M683" s="518"/>
      <c r="N683" s="519"/>
      <c r="O683" s="317">
        <f>+I683+O528</f>
        <v>100</v>
      </c>
      <c r="P683" s="315"/>
      <c r="Q683" s="316"/>
      <c r="R683" s="317">
        <f>+L683+R528</f>
        <v>109.63</v>
      </c>
      <c r="S683" s="315"/>
      <c r="T683" s="316"/>
      <c r="U683" s="60">
        <f t="shared" si="75"/>
        <v>0.42165384615384616</v>
      </c>
    </row>
    <row r="684" spans="1:21">
      <c r="A684" s="4"/>
      <c r="B684" s="346" t="s">
        <v>72</v>
      </c>
      <c r="C684" s="359"/>
      <c r="D684" s="360"/>
      <c r="E684" s="361"/>
      <c r="F684" s="362"/>
      <c r="G684" s="363"/>
      <c r="H684" s="364"/>
      <c r="I684" s="381"/>
      <c r="J684" s="382"/>
      <c r="K684" s="382"/>
      <c r="L684" s="382"/>
      <c r="M684" s="382"/>
      <c r="N684" s="362"/>
      <c r="O684" s="381"/>
      <c r="P684" s="382"/>
      <c r="Q684" s="382"/>
      <c r="R684" s="382"/>
      <c r="S684" s="382"/>
      <c r="T684" s="382"/>
      <c r="U684" s="60"/>
    </row>
    <row r="685" spans="1:21">
      <c r="A685" s="4"/>
      <c r="B685" s="307" t="s">
        <v>58</v>
      </c>
      <c r="C685" s="308"/>
      <c r="D685" s="309"/>
      <c r="E685" s="310" t="s">
        <v>61</v>
      </c>
      <c r="F685" s="311"/>
      <c r="G685" s="351">
        <v>1</v>
      </c>
      <c r="H685" s="353"/>
      <c r="I685" s="314">
        <v>0</v>
      </c>
      <c r="J685" s="315"/>
      <c r="K685" s="316"/>
      <c r="L685" s="314">
        <v>0</v>
      </c>
      <c r="M685" s="315"/>
      <c r="N685" s="352"/>
      <c r="O685" s="317">
        <f>+I685+O530</f>
        <v>1</v>
      </c>
      <c r="P685" s="315"/>
      <c r="Q685" s="316"/>
      <c r="R685" s="317">
        <f>+L685+R530</f>
        <v>1</v>
      </c>
      <c r="S685" s="315"/>
      <c r="T685" s="316"/>
      <c r="U685" s="60">
        <f t="shared" si="75"/>
        <v>1</v>
      </c>
    </row>
    <row r="686" spans="1:21">
      <c r="A686" s="4"/>
      <c r="B686" s="307" t="s">
        <v>59</v>
      </c>
      <c r="C686" s="308"/>
      <c r="D686" s="309"/>
      <c r="E686" s="310" t="s">
        <v>61</v>
      </c>
      <c r="F686" s="311"/>
      <c r="G686" s="351">
        <v>10</v>
      </c>
      <c r="H686" s="353"/>
      <c r="I686" s="314">
        <v>0</v>
      </c>
      <c r="J686" s="315"/>
      <c r="K686" s="316"/>
      <c r="L686" s="314">
        <v>0</v>
      </c>
      <c r="M686" s="315"/>
      <c r="N686" s="352"/>
      <c r="O686" s="317">
        <f>+I686+O531</f>
        <v>10</v>
      </c>
      <c r="P686" s="315"/>
      <c r="Q686" s="316"/>
      <c r="R686" s="317">
        <f>+L686+R531</f>
        <v>10</v>
      </c>
      <c r="S686" s="315"/>
      <c r="T686" s="316"/>
      <c r="U686" s="60">
        <f t="shared" si="75"/>
        <v>1</v>
      </c>
    </row>
    <row r="687" spans="1:21">
      <c r="A687" s="4"/>
      <c r="B687" s="307" t="s">
        <v>60</v>
      </c>
      <c r="C687" s="308"/>
      <c r="D687" s="309"/>
      <c r="E687" s="310" t="s">
        <v>61</v>
      </c>
      <c r="F687" s="311"/>
      <c r="G687" s="351">
        <v>167</v>
      </c>
      <c r="H687" s="316"/>
      <c r="I687" s="354">
        <v>0</v>
      </c>
      <c r="J687" s="355"/>
      <c r="K687" s="356"/>
      <c r="L687" s="354">
        <v>0</v>
      </c>
      <c r="M687" s="355"/>
      <c r="N687" s="358"/>
      <c r="O687" s="317">
        <f>+I687+O532</f>
        <v>167</v>
      </c>
      <c r="P687" s="315"/>
      <c r="Q687" s="316"/>
      <c r="R687" s="317">
        <f>+L687+R532</f>
        <v>167</v>
      </c>
      <c r="S687" s="315"/>
      <c r="T687" s="316"/>
      <c r="U687" s="60">
        <f t="shared" si="75"/>
        <v>1</v>
      </c>
    </row>
    <row r="688" spans="1:21">
      <c r="A688" s="4"/>
      <c r="B688" s="346" t="s">
        <v>73</v>
      </c>
      <c r="C688" s="359"/>
      <c r="D688" s="360"/>
      <c r="E688" s="361"/>
      <c r="F688" s="362"/>
      <c r="G688" s="363"/>
      <c r="H688" s="364"/>
      <c r="I688" s="365"/>
      <c r="J688" s="366"/>
      <c r="K688" s="366"/>
      <c r="L688" s="366"/>
      <c r="M688" s="366"/>
      <c r="N688" s="367"/>
      <c r="O688" s="365"/>
      <c r="P688" s="366"/>
      <c r="Q688" s="366"/>
      <c r="R688" s="366"/>
      <c r="S688" s="366"/>
      <c r="T688" s="366"/>
      <c r="U688" s="60"/>
    </row>
    <row r="689" spans="1:21">
      <c r="A689" s="4"/>
      <c r="B689" s="307" t="s">
        <v>81</v>
      </c>
      <c r="C689" s="308"/>
      <c r="D689" s="309"/>
      <c r="E689" s="310" t="s">
        <v>74</v>
      </c>
      <c r="F689" s="311"/>
      <c r="G689" s="351">
        <v>100</v>
      </c>
      <c r="H689" s="353"/>
      <c r="I689" s="354">
        <v>0</v>
      </c>
      <c r="J689" s="355"/>
      <c r="K689" s="356"/>
      <c r="L689" s="354">
        <v>0</v>
      </c>
      <c r="M689" s="355"/>
      <c r="N689" s="358"/>
      <c r="O689" s="317">
        <f>+I689+O534</f>
        <v>100</v>
      </c>
      <c r="P689" s="315"/>
      <c r="Q689" s="316"/>
      <c r="R689" s="317">
        <f>+L689+R534</f>
        <v>100</v>
      </c>
      <c r="S689" s="315"/>
      <c r="T689" s="316"/>
      <c r="U689" s="60">
        <f t="shared" si="75"/>
        <v>1</v>
      </c>
    </row>
    <row r="690" spans="1:21">
      <c r="A690" s="4"/>
      <c r="B690" s="346" t="s">
        <v>76</v>
      </c>
      <c r="C690" s="359"/>
      <c r="D690" s="360"/>
      <c r="E690" s="361"/>
      <c r="F690" s="362"/>
      <c r="G690" s="363"/>
      <c r="H690" s="364"/>
      <c r="I690" s="365"/>
      <c r="J690" s="366"/>
      <c r="K690" s="366"/>
      <c r="L690" s="366"/>
      <c r="M690" s="366"/>
      <c r="N690" s="367"/>
      <c r="O690" s="365"/>
      <c r="P690" s="366"/>
      <c r="Q690" s="366"/>
      <c r="R690" s="366"/>
      <c r="S690" s="366"/>
      <c r="T690" s="366"/>
      <c r="U690" s="60"/>
    </row>
    <row r="691" spans="1:21">
      <c r="A691" s="4"/>
      <c r="B691" s="307" t="s">
        <v>124</v>
      </c>
      <c r="C691" s="308"/>
      <c r="D691" s="309"/>
      <c r="E691" s="310" t="s">
        <v>61</v>
      </c>
      <c r="F691" s="311"/>
      <c r="G691" s="351">
        <v>580</v>
      </c>
      <c r="H691" s="353"/>
      <c r="I691" s="354">
        <v>50</v>
      </c>
      <c r="J691" s="355"/>
      <c r="K691" s="356"/>
      <c r="L691" s="354">
        <v>51</v>
      </c>
      <c r="M691" s="355"/>
      <c r="N691" s="358"/>
      <c r="O691" s="317">
        <f t="shared" ref="O691:O696" si="76">+I691+O536</f>
        <v>230</v>
      </c>
      <c r="P691" s="315"/>
      <c r="Q691" s="316"/>
      <c r="R691" s="317">
        <f t="shared" ref="R691:R696" si="77">+L691+R536</f>
        <v>231</v>
      </c>
      <c r="S691" s="315"/>
      <c r="T691" s="316"/>
      <c r="U691" s="60">
        <f t="shared" si="75"/>
        <v>0.39827586206896554</v>
      </c>
    </row>
    <row r="692" spans="1:21">
      <c r="A692" s="4"/>
      <c r="B692" s="307" t="s">
        <v>58</v>
      </c>
      <c r="C692" s="308"/>
      <c r="D692" s="309"/>
      <c r="E692" s="310" t="s">
        <v>61</v>
      </c>
      <c r="F692" s="311"/>
      <c r="G692" s="351">
        <v>5</v>
      </c>
      <c r="H692" s="353"/>
      <c r="I692" s="354">
        <v>0</v>
      </c>
      <c r="J692" s="355"/>
      <c r="K692" s="356"/>
      <c r="L692" s="354">
        <v>0</v>
      </c>
      <c r="M692" s="355"/>
      <c r="N692" s="358"/>
      <c r="O692" s="317">
        <f t="shared" si="76"/>
        <v>5</v>
      </c>
      <c r="P692" s="315"/>
      <c r="Q692" s="316"/>
      <c r="R692" s="317">
        <f t="shared" si="77"/>
        <v>5</v>
      </c>
      <c r="S692" s="315"/>
      <c r="T692" s="316"/>
      <c r="U692" s="60">
        <f t="shared" si="75"/>
        <v>1</v>
      </c>
    </row>
    <row r="693" spans="1:21">
      <c r="A693" s="4"/>
      <c r="B693" s="307" t="s">
        <v>59</v>
      </c>
      <c r="C693" s="308"/>
      <c r="D693" s="309"/>
      <c r="E693" s="310" t="s">
        <v>61</v>
      </c>
      <c r="F693" s="311"/>
      <c r="G693" s="351">
        <v>50</v>
      </c>
      <c r="H693" s="353"/>
      <c r="I693" s="354">
        <v>0</v>
      </c>
      <c r="J693" s="355"/>
      <c r="K693" s="356"/>
      <c r="L693" s="354">
        <v>0</v>
      </c>
      <c r="M693" s="355"/>
      <c r="N693" s="358"/>
      <c r="O693" s="317">
        <f t="shared" si="76"/>
        <v>50</v>
      </c>
      <c r="P693" s="315"/>
      <c r="Q693" s="316"/>
      <c r="R693" s="317">
        <f t="shared" si="77"/>
        <v>50</v>
      </c>
      <c r="S693" s="315"/>
      <c r="T693" s="316"/>
      <c r="U693" s="60">
        <f t="shared" si="75"/>
        <v>1</v>
      </c>
    </row>
    <row r="694" spans="1:21">
      <c r="A694" s="4"/>
      <c r="B694" s="307" t="s">
        <v>60</v>
      </c>
      <c r="C694" s="308"/>
      <c r="D694" s="309"/>
      <c r="E694" s="310" t="s">
        <v>61</v>
      </c>
      <c r="F694" s="311"/>
      <c r="G694" s="351">
        <v>1708</v>
      </c>
      <c r="H694" s="316"/>
      <c r="I694" s="354">
        <v>123</v>
      </c>
      <c r="J694" s="355"/>
      <c r="K694" s="356"/>
      <c r="L694" s="354">
        <v>50</v>
      </c>
      <c r="M694" s="355"/>
      <c r="N694" s="358"/>
      <c r="O694" s="317">
        <f t="shared" si="76"/>
        <v>931</v>
      </c>
      <c r="P694" s="315"/>
      <c r="Q694" s="316"/>
      <c r="R694" s="317">
        <f t="shared" si="77"/>
        <v>858</v>
      </c>
      <c r="S694" s="315"/>
      <c r="T694" s="316"/>
      <c r="U694" s="60">
        <f t="shared" si="75"/>
        <v>0.50234192037470726</v>
      </c>
    </row>
    <row r="695" spans="1:21">
      <c r="A695" s="4"/>
      <c r="B695" s="307" t="s">
        <v>75</v>
      </c>
      <c r="C695" s="308"/>
      <c r="D695" s="309"/>
      <c r="E695" s="310" t="s">
        <v>61</v>
      </c>
      <c r="F695" s="311"/>
      <c r="G695" s="351">
        <v>8</v>
      </c>
      <c r="H695" s="353"/>
      <c r="I695" s="354">
        <v>0</v>
      </c>
      <c r="J695" s="355"/>
      <c r="K695" s="356"/>
      <c r="L695" s="354">
        <v>0</v>
      </c>
      <c r="M695" s="355"/>
      <c r="N695" s="358"/>
      <c r="O695" s="317">
        <f t="shared" si="76"/>
        <v>8</v>
      </c>
      <c r="P695" s="315"/>
      <c r="Q695" s="316"/>
      <c r="R695" s="317">
        <f t="shared" si="77"/>
        <v>8</v>
      </c>
      <c r="S695" s="315"/>
      <c r="T695" s="316"/>
      <c r="U695" s="60">
        <f t="shared" si="75"/>
        <v>1</v>
      </c>
    </row>
    <row r="696" spans="1:21">
      <c r="A696" s="4"/>
      <c r="B696" s="307" t="s">
        <v>60</v>
      </c>
      <c r="C696" s="308"/>
      <c r="D696" s="309"/>
      <c r="E696" s="310" t="s">
        <v>61</v>
      </c>
      <c r="F696" s="311"/>
      <c r="G696" s="351">
        <v>96</v>
      </c>
      <c r="H696" s="353"/>
      <c r="I696" s="354">
        <v>8</v>
      </c>
      <c r="J696" s="355"/>
      <c r="K696" s="356"/>
      <c r="L696" s="354">
        <v>8</v>
      </c>
      <c r="M696" s="355"/>
      <c r="N696" s="358"/>
      <c r="O696" s="317">
        <f t="shared" si="76"/>
        <v>40</v>
      </c>
      <c r="P696" s="315"/>
      <c r="Q696" s="316"/>
      <c r="R696" s="317">
        <f t="shared" si="77"/>
        <v>40</v>
      </c>
      <c r="S696" s="315"/>
      <c r="T696" s="316"/>
      <c r="U696" s="60">
        <f t="shared" si="75"/>
        <v>0.41666666666666669</v>
      </c>
    </row>
    <row r="697" spans="1:21">
      <c r="A697" s="4"/>
      <c r="B697" s="346" t="s">
        <v>77</v>
      </c>
      <c r="C697" s="359"/>
      <c r="D697" s="360"/>
      <c r="E697" s="361"/>
      <c r="F697" s="362"/>
      <c r="G697" s="363"/>
      <c r="H697" s="364"/>
      <c r="I697" s="365"/>
      <c r="J697" s="366"/>
      <c r="K697" s="366"/>
      <c r="L697" s="366"/>
      <c r="M697" s="366"/>
      <c r="N697" s="367"/>
      <c r="O697" s="365"/>
      <c r="P697" s="366"/>
      <c r="Q697" s="366"/>
      <c r="R697" s="366"/>
      <c r="S697" s="366"/>
      <c r="T697" s="366"/>
      <c r="U697" s="60"/>
    </row>
    <row r="698" spans="1:21">
      <c r="A698" s="4"/>
      <c r="B698" s="307" t="s">
        <v>81</v>
      </c>
      <c r="C698" s="308"/>
      <c r="D698" s="309"/>
      <c r="E698" s="310" t="s">
        <v>74</v>
      </c>
      <c r="F698" s="311"/>
      <c r="G698" s="351">
        <v>500</v>
      </c>
      <c r="H698" s="353"/>
      <c r="I698" s="354">
        <v>100</v>
      </c>
      <c r="J698" s="355"/>
      <c r="K698" s="356"/>
      <c r="L698" s="517">
        <v>93.39</v>
      </c>
      <c r="M698" s="518"/>
      <c r="N698" s="519"/>
      <c r="O698" s="317">
        <f>+I698+O543</f>
        <v>145</v>
      </c>
      <c r="P698" s="315"/>
      <c r="Q698" s="316"/>
      <c r="R698" s="317">
        <f>+L698+R543</f>
        <v>140.38999999999999</v>
      </c>
      <c r="S698" s="315"/>
      <c r="T698" s="316"/>
      <c r="U698" s="60">
        <f t="shared" si="75"/>
        <v>0.28077999999999997</v>
      </c>
    </row>
    <row r="699" spans="1:21">
      <c r="A699" s="4"/>
      <c r="B699" s="346" t="s">
        <v>125</v>
      </c>
      <c r="C699" s="359"/>
      <c r="D699" s="360"/>
      <c r="E699" s="361"/>
      <c r="F699" s="362"/>
      <c r="G699" s="363"/>
      <c r="H699" s="364"/>
      <c r="I699" s="365"/>
      <c r="J699" s="366"/>
      <c r="K699" s="366"/>
      <c r="L699" s="366"/>
      <c r="M699" s="366"/>
      <c r="N699" s="367"/>
      <c r="O699" s="365"/>
      <c r="P699" s="366"/>
      <c r="Q699" s="366"/>
      <c r="R699" s="366"/>
      <c r="S699" s="366"/>
      <c r="T699" s="366"/>
      <c r="U699" s="60"/>
    </row>
    <row r="700" spans="1:21">
      <c r="A700" s="4"/>
      <c r="B700" s="307" t="s">
        <v>126</v>
      </c>
      <c r="C700" s="308"/>
      <c r="D700" s="309"/>
      <c r="E700" s="310" t="s">
        <v>61</v>
      </c>
      <c r="F700" s="311"/>
      <c r="G700" s="351">
        <v>8</v>
      </c>
      <c r="H700" s="353"/>
      <c r="I700" s="314">
        <v>8</v>
      </c>
      <c r="J700" s="315"/>
      <c r="K700" s="316"/>
      <c r="L700" s="314">
        <v>0</v>
      </c>
      <c r="M700" s="315"/>
      <c r="N700" s="352"/>
      <c r="O700" s="317">
        <f>+I700+O545</f>
        <v>8</v>
      </c>
      <c r="P700" s="315"/>
      <c r="Q700" s="316"/>
      <c r="R700" s="317">
        <f>+L700+R545</f>
        <v>0</v>
      </c>
      <c r="S700" s="315"/>
      <c r="T700" s="316"/>
      <c r="U700" s="60">
        <f t="shared" si="75"/>
        <v>0</v>
      </c>
    </row>
    <row r="701" spans="1:21" ht="15" customHeight="1">
      <c r="A701" s="4"/>
      <c r="B701" s="307" t="s">
        <v>60</v>
      </c>
      <c r="C701" s="308"/>
      <c r="D701" s="309"/>
      <c r="E701" s="310" t="s">
        <v>61</v>
      </c>
      <c r="F701" s="311"/>
      <c r="G701" s="351">
        <v>64</v>
      </c>
      <c r="H701" s="353"/>
      <c r="I701" s="314">
        <v>16</v>
      </c>
      <c r="J701" s="315"/>
      <c r="K701" s="316"/>
      <c r="L701" s="314">
        <v>0</v>
      </c>
      <c r="M701" s="315"/>
      <c r="N701" s="352"/>
      <c r="O701" s="317">
        <f>+I701+O546</f>
        <v>16</v>
      </c>
      <c r="P701" s="315"/>
      <c r="Q701" s="316"/>
      <c r="R701" s="317">
        <f>+L701+R546</f>
        <v>0</v>
      </c>
      <c r="S701" s="315"/>
      <c r="T701" s="316"/>
      <c r="U701" s="60">
        <f t="shared" si="75"/>
        <v>0</v>
      </c>
    </row>
    <row r="702" spans="1:21">
      <c r="A702" s="4"/>
      <c r="B702" s="346" t="s">
        <v>84</v>
      </c>
      <c r="C702" s="347"/>
      <c r="D702" s="348"/>
      <c r="E702" s="349"/>
      <c r="F702" s="350"/>
      <c r="G702" s="351"/>
      <c r="H702" s="316"/>
      <c r="I702" s="314"/>
      <c r="J702" s="315"/>
      <c r="K702" s="316"/>
      <c r="L702" s="317"/>
      <c r="M702" s="315"/>
      <c r="N702" s="352"/>
      <c r="O702" s="317"/>
      <c r="P702" s="315"/>
      <c r="Q702" s="315"/>
      <c r="R702" s="315"/>
      <c r="S702" s="315"/>
      <c r="T702" s="315"/>
      <c r="U702" s="60"/>
    </row>
    <row r="703" spans="1:21">
      <c r="A703" s="4"/>
      <c r="B703" s="307" t="s">
        <v>78</v>
      </c>
      <c r="C703" s="308"/>
      <c r="D703" s="309"/>
      <c r="E703" s="310" t="s">
        <v>61</v>
      </c>
      <c r="F703" s="311"/>
      <c r="G703" s="351">
        <v>36</v>
      </c>
      <c r="H703" s="353"/>
      <c r="I703" s="314">
        <v>0</v>
      </c>
      <c r="J703" s="315"/>
      <c r="K703" s="316"/>
      <c r="L703" s="314">
        <v>0</v>
      </c>
      <c r="M703" s="315"/>
      <c r="N703" s="352"/>
      <c r="O703" s="317">
        <f>+I703+O548</f>
        <v>0</v>
      </c>
      <c r="P703" s="315"/>
      <c r="Q703" s="316"/>
      <c r="R703" s="317">
        <f>+L703+R548</f>
        <v>0</v>
      </c>
      <c r="S703" s="315"/>
      <c r="T703" s="316"/>
      <c r="U703" s="60">
        <f t="shared" si="75"/>
        <v>0</v>
      </c>
    </row>
    <row r="704" spans="1:21">
      <c r="A704" s="4"/>
      <c r="B704" s="346" t="s">
        <v>79</v>
      </c>
      <c r="C704" s="347"/>
      <c r="D704" s="348"/>
      <c r="E704" s="349"/>
      <c r="F704" s="350"/>
      <c r="G704" s="351"/>
      <c r="H704" s="316"/>
      <c r="I704" s="314"/>
      <c r="J704" s="315"/>
      <c r="K704" s="316"/>
      <c r="L704" s="317"/>
      <c r="M704" s="315"/>
      <c r="N704" s="352"/>
      <c r="O704" s="317"/>
      <c r="P704" s="315"/>
      <c r="Q704" s="315"/>
      <c r="R704" s="315"/>
      <c r="S704" s="315"/>
      <c r="T704" s="315"/>
      <c r="U704" s="60"/>
    </row>
    <row r="705" spans="1:21" ht="15" customHeight="1">
      <c r="A705" s="4"/>
      <c r="B705" s="307" t="s">
        <v>79</v>
      </c>
      <c r="C705" s="308"/>
      <c r="D705" s="309"/>
      <c r="E705" s="310" t="s">
        <v>61</v>
      </c>
      <c r="F705" s="311"/>
      <c r="G705" s="351">
        <v>15</v>
      </c>
      <c r="H705" s="316"/>
      <c r="I705" s="314">
        <v>0</v>
      </c>
      <c r="J705" s="315"/>
      <c r="K705" s="316"/>
      <c r="L705" s="314">
        <v>0</v>
      </c>
      <c r="M705" s="315"/>
      <c r="N705" s="352"/>
      <c r="O705" s="317">
        <f>+I705+O550</f>
        <v>0</v>
      </c>
      <c r="P705" s="315"/>
      <c r="Q705" s="316"/>
      <c r="R705" s="317">
        <f>+L705+R550</f>
        <v>0</v>
      </c>
      <c r="S705" s="315"/>
      <c r="T705" s="316"/>
      <c r="U705" s="60">
        <f t="shared" si="75"/>
        <v>0</v>
      </c>
    </row>
    <row r="706" spans="1:21" ht="15" customHeight="1">
      <c r="A706" s="4"/>
      <c r="B706" s="346" t="s">
        <v>80</v>
      </c>
      <c r="C706" s="347"/>
      <c r="D706" s="348"/>
      <c r="E706" s="349"/>
      <c r="F706" s="350"/>
      <c r="G706" s="351"/>
      <c r="H706" s="316"/>
      <c r="I706" s="314"/>
      <c r="J706" s="315"/>
      <c r="K706" s="316"/>
      <c r="L706" s="317"/>
      <c r="M706" s="315"/>
      <c r="N706" s="352"/>
      <c r="O706" s="317"/>
      <c r="P706" s="315"/>
      <c r="Q706" s="315"/>
      <c r="R706" s="315"/>
      <c r="S706" s="315"/>
      <c r="T706" s="315"/>
      <c r="U706" s="60"/>
    </row>
    <row r="707" spans="1:21" ht="15" customHeight="1" thickBot="1">
      <c r="A707" s="4"/>
      <c r="B707" s="307" t="s">
        <v>80</v>
      </c>
      <c r="C707" s="308"/>
      <c r="D707" s="309"/>
      <c r="E707" s="310" t="s">
        <v>61</v>
      </c>
      <c r="F707" s="311"/>
      <c r="G707" s="312">
        <v>1</v>
      </c>
      <c r="H707" s="313"/>
      <c r="I707" s="511">
        <v>0</v>
      </c>
      <c r="J707" s="512"/>
      <c r="K707" s="313"/>
      <c r="L707" s="513">
        <v>0</v>
      </c>
      <c r="M707" s="512"/>
      <c r="N707" s="514"/>
      <c r="O707" s="317">
        <f>+I707+O552</f>
        <v>0</v>
      </c>
      <c r="P707" s="315"/>
      <c r="Q707" s="316"/>
      <c r="R707" s="317">
        <f>+L707+R552</f>
        <v>0</v>
      </c>
      <c r="S707" s="315"/>
      <c r="T707" s="316"/>
      <c r="U707" s="60">
        <f t="shared" si="75"/>
        <v>0</v>
      </c>
    </row>
    <row r="708" spans="1:21" ht="15.75" thickBot="1">
      <c r="A708" s="4"/>
      <c r="B708" s="318"/>
      <c r="C708" s="319"/>
      <c r="D708" s="319"/>
      <c r="E708" s="319"/>
      <c r="F708" s="320"/>
      <c r="G708" s="321"/>
      <c r="H708" s="322"/>
      <c r="I708" s="322"/>
      <c r="J708" s="322"/>
      <c r="K708" s="322"/>
      <c r="L708" s="322"/>
      <c r="M708" s="322"/>
      <c r="N708" s="323"/>
      <c r="O708" s="321"/>
      <c r="P708" s="322"/>
      <c r="Q708" s="322"/>
      <c r="R708" s="322"/>
      <c r="S708" s="322"/>
      <c r="T708" s="322"/>
      <c r="U708" s="323"/>
    </row>
    <row r="709" spans="1:21" ht="15.75" thickBot="1">
      <c r="B709" s="7"/>
      <c r="C709" s="8"/>
      <c r="D709" s="9"/>
      <c r="E709" s="10"/>
      <c r="F709" s="11"/>
      <c r="G709" s="12"/>
      <c r="H709" s="13"/>
      <c r="I709" s="14"/>
      <c r="J709" s="14"/>
      <c r="K709" s="15"/>
      <c r="L709" s="14"/>
      <c r="M709" s="15"/>
      <c r="N709" s="14"/>
      <c r="O709" s="14"/>
      <c r="P709" s="14"/>
      <c r="Q709" s="14"/>
      <c r="R709" s="15"/>
      <c r="S709" s="14"/>
      <c r="T709" s="12"/>
      <c r="U709" s="197"/>
    </row>
    <row r="710" spans="1:21" ht="16.5" customHeight="1" thickBot="1">
      <c r="A710" s="4"/>
      <c r="B710" s="324" t="s">
        <v>22</v>
      </c>
      <c r="C710" s="325"/>
      <c r="D710" s="325"/>
      <c r="E710" s="325"/>
      <c r="F710" s="326"/>
      <c r="G710" s="330" t="s">
        <v>127</v>
      </c>
      <c r="H710" s="331"/>
      <c r="I710" s="331"/>
      <c r="J710" s="331"/>
      <c r="K710" s="331"/>
      <c r="L710" s="331"/>
      <c r="M710" s="331"/>
      <c r="N710" s="331"/>
      <c r="O710" s="331"/>
      <c r="P710" s="331"/>
      <c r="Q710" s="331"/>
      <c r="R710" s="331"/>
      <c r="S710" s="331"/>
      <c r="T710" s="331"/>
      <c r="U710" s="332"/>
    </row>
    <row r="711" spans="1:21" ht="15.75" thickBot="1">
      <c r="A711" s="4"/>
      <c r="B711" s="327"/>
      <c r="C711" s="328"/>
      <c r="D711" s="328"/>
      <c r="E711" s="328"/>
      <c r="F711" s="329"/>
      <c r="G711" s="333" t="s">
        <v>24</v>
      </c>
      <c r="H711" s="334"/>
      <c r="I711" s="328" t="s">
        <v>16</v>
      </c>
      <c r="J711" s="328"/>
      <c r="K711" s="328"/>
      <c r="L711" s="328"/>
      <c r="M711" s="328"/>
      <c r="N711" s="329"/>
      <c r="O711" s="339" t="s">
        <v>17</v>
      </c>
      <c r="P711" s="340"/>
      <c r="Q711" s="340"/>
      <c r="R711" s="340"/>
      <c r="S711" s="340"/>
      <c r="T711" s="340"/>
      <c r="U711" s="341"/>
    </row>
    <row r="712" spans="1:21" ht="15.75" customHeight="1" thickBot="1">
      <c r="A712" s="4"/>
      <c r="B712" s="327"/>
      <c r="C712" s="328"/>
      <c r="D712" s="328"/>
      <c r="E712" s="328"/>
      <c r="F712" s="329"/>
      <c r="G712" s="335"/>
      <c r="H712" s="336"/>
      <c r="I712" s="280" t="s">
        <v>18</v>
      </c>
      <c r="J712" s="281"/>
      <c r="K712" s="282"/>
      <c r="L712" s="280" t="s">
        <v>25</v>
      </c>
      <c r="M712" s="281"/>
      <c r="N712" s="282"/>
      <c r="O712" s="280" t="s">
        <v>18</v>
      </c>
      <c r="P712" s="281"/>
      <c r="Q712" s="342"/>
      <c r="R712" s="343" t="s">
        <v>25</v>
      </c>
      <c r="S712" s="281"/>
      <c r="T712" s="282"/>
      <c r="U712" s="515" t="s">
        <v>20</v>
      </c>
    </row>
    <row r="713" spans="1:21" ht="25.5" customHeight="1" thickBot="1">
      <c r="A713" s="4"/>
      <c r="B713" s="327"/>
      <c r="C713" s="328"/>
      <c r="D713" s="328"/>
      <c r="E713" s="328"/>
      <c r="F713" s="329"/>
      <c r="G713" s="337"/>
      <c r="H713" s="338"/>
      <c r="I713" s="77" t="s">
        <v>26</v>
      </c>
      <c r="J713" s="75" t="s">
        <v>27</v>
      </c>
      <c r="K713" s="75" t="s">
        <v>28</v>
      </c>
      <c r="L713" s="77" t="s">
        <v>26</v>
      </c>
      <c r="M713" s="75" t="s">
        <v>27</v>
      </c>
      <c r="N713" s="78" t="s">
        <v>28</v>
      </c>
      <c r="O713" s="19" t="s">
        <v>26</v>
      </c>
      <c r="P713" s="77" t="s">
        <v>27</v>
      </c>
      <c r="Q713" s="20" t="s">
        <v>28</v>
      </c>
      <c r="R713" s="21" t="s">
        <v>26</v>
      </c>
      <c r="S713" s="76" t="s">
        <v>27</v>
      </c>
      <c r="T713" s="75" t="s">
        <v>28</v>
      </c>
      <c r="U713" s="516"/>
    </row>
    <row r="714" spans="1:21" ht="15.75" thickBot="1">
      <c r="A714" s="4"/>
      <c r="B714" s="293" t="s">
        <v>29</v>
      </c>
      <c r="C714" s="294"/>
      <c r="D714" s="294"/>
      <c r="E714" s="294"/>
      <c r="F714" s="294"/>
      <c r="G714" s="294"/>
      <c r="H714" s="294"/>
      <c r="I714" s="294"/>
      <c r="J714" s="294"/>
      <c r="K714" s="294"/>
      <c r="L714" s="294"/>
      <c r="M714" s="294"/>
      <c r="N714" s="294"/>
      <c r="O714" s="294"/>
      <c r="P714" s="294"/>
      <c r="Q714" s="294"/>
      <c r="R714" s="294"/>
      <c r="S714" s="294"/>
      <c r="T714" s="294"/>
      <c r="U714" s="295"/>
    </row>
    <row r="715" spans="1:21" s="40" customFormat="1" ht="15.75" customHeight="1">
      <c r="A715" s="134"/>
      <c r="B715" s="296" t="s">
        <v>82</v>
      </c>
      <c r="C715" s="297"/>
      <c r="D715" s="297"/>
      <c r="E715" s="297"/>
      <c r="F715" s="298"/>
      <c r="G715" s="299">
        <v>276000</v>
      </c>
      <c r="H715" s="300"/>
      <c r="I715" s="133">
        <v>23000</v>
      </c>
      <c r="J715" s="133">
        <v>0</v>
      </c>
      <c r="K715" s="133">
        <v>0</v>
      </c>
      <c r="L715" s="133">
        <v>14420.36</v>
      </c>
      <c r="M715" s="133">
        <v>0</v>
      </c>
      <c r="N715" s="133">
        <v>0</v>
      </c>
      <c r="O715" s="133">
        <f>+I715+O560</f>
        <v>115000</v>
      </c>
      <c r="P715" s="133">
        <f t="shared" ref="P715:T715" si="78">+J715+P560</f>
        <v>0</v>
      </c>
      <c r="Q715" s="135">
        <f t="shared" si="78"/>
        <v>0</v>
      </c>
      <c r="R715" s="133">
        <f t="shared" si="78"/>
        <v>104762.20999999999</v>
      </c>
      <c r="S715" s="133">
        <f t="shared" si="78"/>
        <v>0</v>
      </c>
      <c r="T715" s="135">
        <f t="shared" si="78"/>
        <v>0</v>
      </c>
      <c r="U715" s="136">
        <f>R715/G715</f>
        <v>0.37957322463768112</v>
      </c>
    </row>
    <row r="716" spans="1:21" s="40" customFormat="1" ht="15" customHeight="1">
      <c r="A716" s="134"/>
      <c r="B716" s="301" t="s">
        <v>83</v>
      </c>
      <c r="C716" s="302"/>
      <c r="D716" s="302"/>
      <c r="E716" s="302"/>
      <c r="F716" s="303"/>
      <c r="G716" s="304">
        <v>270000</v>
      </c>
      <c r="H716" s="305"/>
      <c r="I716" s="148">
        <v>22500</v>
      </c>
      <c r="J716" s="89">
        <v>0</v>
      </c>
      <c r="K716" s="89">
        <v>0</v>
      </c>
      <c r="L716" s="89">
        <v>20249.82</v>
      </c>
      <c r="M716" s="89">
        <v>0</v>
      </c>
      <c r="N716" s="89">
        <v>0</v>
      </c>
      <c r="O716" s="89">
        <f t="shared" ref="O716:O725" si="79">+I716+O561</f>
        <v>112500</v>
      </c>
      <c r="P716" s="89">
        <f t="shared" ref="P716:P725" si="80">+J716+P561</f>
        <v>0</v>
      </c>
      <c r="Q716" s="89">
        <f t="shared" ref="Q716:Q725" si="81">+K716+Q561</f>
        <v>0</v>
      </c>
      <c r="R716" s="89">
        <f t="shared" ref="R716:R725" si="82">+L716+R561</f>
        <v>110042.04999999999</v>
      </c>
      <c r="S716" s="89">
        <f t="shared" ref="S716:S725" si="83">+M716+S561</f>
        <v>0</v>
      </c>
      <c r="T716" s="89">
        <f t="shared" ref="T716:T725" si="84">+N716+T561</f>
        <v>0</v>
      </c>
      <c r="U716" s="138">
        <f>R716/G716</f>
        <v>0.40756314814814809</v>
      </c>
    </row>
    <row r="717" spans="1:21" s="40" customFormat="1" ht="15" customHeight="1">
      <c r="A717" s="134"/>
      <c r="B717" s="301" t="s">
        <v>85</v>
      </c>
      <c r="C717" s="302"/>
      <c r="D717" s="302"/>
      <c r="E717" s="302"/>
      <c r="F717" s="303"/>
      <c r="G717" s="304">
        <v>8250</v>
      </c>
      <c r="H717" s="305"/>
      <c r="I717" s="148">
        <v>0</v>
      </c>
      <c r="J717" s="89">
        <v>0</v>
      </c>
      <c r="K717" s="89">
        <v>0</v>
      </c>
      <c r="L717" s="89">
        <v>0</v>
      </c>
      <c r="M717" s="89">
        <v>0</v>
      </c>
      <c r="N717" s="89">
        <v>0</v>
      </c>
      <c r="O717" s="89">
        <f t="shared" si="79"/>
        <v>0</v>
      </c>
      <c r="P717" s="89">
        <f t="shared" si="80"/>
        <v>0</v>
      </c>
      <c r="Q717" s="89">
        <f t="shared" si="81"/>
        <v>0</v>
      </c>
      <c r="R717" s="89">
        <f t="shared" si="82"/>
        <v>0</v>
      </c>
      <c r="S717" s="89">
        <f t="shared" si="83"/>
        <v>0</v>
      </c>
      <c r="T717" s="89">
        <f t="shared" si="84"/>
        <v>0</v>
      </c>
      <c r="U717" s="138">
        <f>R717/G717</f>
        <v>0</v>
      </c>
    </row>
    <row r="718" spans="1:21" s="40" customFormat="1">
      <c r="A718" s="134"/>
      <c r="B718" s="301" t="s">
        <v>136</v>
      </c>
      <c r="C718" s="302"/>
      <c r="D718" s="302"/>
      <c r="E718" s="302"/>
      <c r="F718" s="303"/>
      <c r="G718" s="304">
        <v>135300</v>
      </c>
      <c r="H718" s="305"/>
      <c r="I718" s="148">
        <v>22000</v>
      </c>
      <c r="J718" s="89">
        <v>0</v>
      </c>
      <c r="K718" s="89">
        <v>0</v>
      </c>
      <c r="L718" s="89">
        <v>13000</v>
      </c>
      <c r="M718" s="89">
        <v>0</v>
      </c>
      <c r="N718" s="89">
        <v>0</v>
      </c>
      <c r="O718" s="89">
        <f t="shared" si="79"/>
        <v>88000</v>
      </c>
      <c r="P718" s="89">
        <f t="shared" si="80"/>
        <v>0</v>
      </c>
      <c r="Q718" s="89">
        <f t="shared" si="81"/>
        <v>0</v>
      </c>
      <c r="R718" s="89">
        <f t="shared" si="82"/>
        <v>83000</v>
      </c>
      <c r="S718" s="89">
        <f t="shared" si="83"/>
        <v>0</v>
      </c>
      <c r="T718" s="89">
        <f t="shared" si="84"/>
        <v>0</v>
      </c>
      <c r="U718" s="138">
        <f>R718/G718</f>
        <v>0.61345158906134512</v>
      </c>
    </row>
    <row r="719" spans="1:21" s="40" customFormat="1" ht="15" customHeight="1">
      <c r="A719" s="134"/>
      <c r="B719" s="301" t="s">
        <v>141</v>
      </c>
      <c r="C719" s="302"/>
      <c r="D719" s="302"/>
      <c r="E719" s="302"/>
      <c r="F719" s="303"/>
      <c r="G719" s="304">
        <v>45500</v>
      </c>
      <c r="H719" s="305"/>
      <c r="I719" s="148">
        <v>0</v>
      </c>
      <c r="J719" s="89">
        <v>0</v>
      </c>
      <c r="K719" s="89">
        <v>0</v>
      </c>
      <c r="L719" s="89">
        <v>0</v>
      </c>
      <c r="M719" s="89">
        <v>0</v>
      </c>
      <c r="N719" s="89">
        <v>0</v>
      </c>
      <c r="O719" s="89">
        <f t="shared" si="79"/>
        <v>0</v>
      </c>
      <c r="P719" s="89">
        <f t="shared" si="80"/>
        <v>0</v>
      </c>
      <c r="Q719" s="89">
        <f t="shared" si="81"/>
        <v>0</v>
      </c>
      <c r="R719" s="89">
        <f t="shared" si="82"/>
        <v>0</v>
      </c>
      <c r="S719" s="89">
        <f t="shared" si="83"/>
        <v>0</v>
      </c>
      <c r="T719" s="89">
        <f t="shared" si="84"/>
        <v>0</v>
      </c>
      <c r="U719" s="138">
        <f>R719/G719</f>
        <v>0</v>
      </c>
    </row>
    <row r="720" spans="1:21">
      <c r="A720" s="23"/>
      <c r="B720" s="260" t="s">
        <v>128</v>
      </c>
      <c r="C720" s="261"/>
      <c r="D720" s="261"/>
      <c r="E720" s="261"/>
      <c r="F720" s="262"/>
      <c r="G720" s="263">
        <v>40000</v>
      </c>
      <c r="H720" s="306"/>
      <c r="I720" s="79">
        <v>8000</v>
      </c>
      <c r="J720" s="65">
        <v>0</v>
      </c>
      <c r="K720" s="65">
        <v>0</v>
      </c>
      <c r="L720" s="65">
        <v>0</v>
      </c>
      <c r="M720" s="65">
        <v>0</v>
      </c>
      <c r="N720" s="65">
        <v>0</v>
      </c>
      <c r="O720" s="65">
        <f t="shared" si="79"/>
        <v>24000</v>
      </c>
      <c r="P720" s="65">
        <f t="shared" si="80"/>
        <v>0</v>
      </c>
      <c r="Q720" s="65">
        <f t="shared" si="81"/>
        <v>0</v>
      </c>
      <c r="R720" s="65">
        <f t="shared" si="82"/>
        <v>21107.56</v>
      </c>
      <c r="S720" s="65">
        <f t="shared" si="83"/>
        <v>0</v>
      </c>
      <c r="T720" s="65">
        <f t="shared" si="84"/>
        <v>0</v>
      </c>
      <c r="U720" s="66">
        <f t="shared" ref="U720:U721" si="85">R720/G720</f>
        <v>0.52768900000000007</v>
      </c>
    </row>
    <row r="721" spans="1:21">
      <c r="A721" s="23"/>
      <c r="B721" s="260" t="s">
        <v>86</v>
      </c>
      <c r="C721" s="261"/>
      <c r="D721" s="261"/>
      <c r="E721" s="261"/>
      <c r="F721" s="262"/>
      <c r="G721" s="263">
        <v>1500</v>
      </c>
      <c r="H721" s="306"/>
      <c r="I721" s="79">
        <v>0</v>
      </c>
      <c r="J721" s="65">
        <v>0</v>
      </c>
      <c r="K721" s="65">
        <v>0</v>
      </c>
      <c r="L721" s="65">
        <v>0</v>
      </c>
      <c r="M721" s="65">
        <v>0</v>
      </c>
      <c r="N721" s="65">
        <v>0</v>
      </c>
      <c r="O721" s="65">
        <f t="shared" si="79"/>
        <v>0</v>
      </c>
      <c r="P721" s="65">
        <f t="shared" si="80"/>
        <v>0</v>
      </c>
      <c r="Q721" s="65">
        <f t="shared" si="81"/>
        <v>0</v>
      </c>
      <c r="R721" s="65">
        <f t="shared" si="82"/>
        <v>0</v>
      </c>
      <c r="S721" s="65">
        <f t="shared" si="83"/>
        <v>0</v>
      </c>
      <c r="T721" s="65">
        <f t="shared" si="84"/>
        <v>0</v>
      </c>
      <c r="U721" s="66">
        <f t="shared" si="85"/>
        <v>0</v>
      </c>
    </row>
    <row r="722" spans="1:21" ht="15" customHeight="1">
      <c r="A722" s="23"/>
      <c r="B722" s="260" t="s">
        <v>129</v>
      </c>
      <c r="C722" s="261"/>
      <c r="D722" s="261"/>
      <c r="E722" s="261"/>
      <c r="F722" s="262"/>
      <c r="G722" s="263">
        <v>3800</v>
      </c>
      <c r="H722" s="306"/>
      <c r="I722" s="79">
        <v>0</v>
      </c>
      <c r="J722" s="65">
        <v>0</v>
      </c>
      <c r="K722" s="65">
        <v>0</v>
      </c>
      <c r="L722" s="65">
        <v>0</v>
      </c>
      <c r="M722" s="65">
        <v>0</v>
      </c>
      <c r="N722" s="65">
        <v>0</v>
      </c>
      <c r="O722" s="65">
        <f t="shared" si="79"/>
        <v>3800</v>
      </c>
      <c r="P722" s="65">
        <f t="shared" si="80"/>
        <v>0</v>
      </c>
      <c r="Q722" s="65">
        <f t="shared" si="81"/>
        <v>0</v>
      </c>
      <c r="R722" s="65">
        <f t="shared" si="82"/>
        <v>3799.9</v>
      </c>
      <c r="S722" s="65">
        <f t="shared" si="83"/>
        <v>0</v>
      </c>
      <c r="T722" s="65">
        <f t="shared" si="84"/>
        <v>0</v>
      </c>
      <c r="U722" s="66">
        <f>R722/G722</f>
        <v>0.99997368421052635</v>
      </c>
    </row>
    <row r="723" spans="1:21">
      <c r="A723" s="23"/>
      <c r="B723" s="260" t="s">
        <v>130</v>
      </c>
      <c r="C723" s="261"/>
      <c r="D723" s="261"/>
      <c r="E723" s="261"/>
      <c r="F723" s="262"/>
      <c r="G723" s="263">
        <v>7500</v>
      </c>
      <c r="H723" s="264"/>
      <c r="I723" s="26">
        <v>7500</v>
      </c>
      <c r="J723" s="26">
        <v>0</v>
      </c>
      <c r="K723" s="26">
        <v>0</v>
      </c>
      <c r="L723" s="26">
        <v>0</v>
      </c>
      <c r="M723" s="26">
        <v>0</v>
      </c>
      <c r="N723" s="26">
        <v>0</v>
      </c>
      <c r="O723" s="26">
        <f t="shared" si="79"/>
        <v>7500</v>
      </c>
      <c r="P723" s="26">
        <f t="shared" si="80"/>
        <v>0</v>
      </c>
      <c r="Q723" s="26">
        <f t="shared" si="81"/>
        <v>0</v>
      </c>
      <c r="R723" s="26">
        <f t="shared" si="82"/>
        <v>0</v>
      </c>
      <c r="S723" s="26">
        <f t="shared" si="83"/>
        <v>0</v>
      </c>
      <c r="T723" s="26">
        <f t="shared" si="84"/>
        <v>0</v>
      </c>
      <c r="U723" s="179">
        <f>R723/G723</f>
        <v>0</v>
      </c>
    </row>
    <row r="724" spans="1:21" ht="15" customHeight="1">
      <c r="A724" s="23"/>
      <c r="B724" s="260" t="s">
        <v>131</v>
      </c>
      <c r="C724" s="261"/>
      <c r="D724" s="261"/>
      <c r="E724" s="261"/>
      <c r="F724" s="262"/>
      <c r="G724" s="263">
        <v>36000</v>
      </c>
      <c r="H724" s="264"/>
      <c r="I724" s="26">
        <v>14400</v>
      </c>
      <c r="J724" s="26">
        <v>0</v>
      </c>
      <c r="K724" s="26">
        <v>0</v>
      </c>
      <c r="L724" s="26">
        <v>0</v>
      </c>
      <c r="M724" s="26">
        <v>0</v>
      </c>
      <c r="N724" s="26">
        <v>0</v>
      </c>
      <c r="O724" s="26">
        <f t="shared" si="79"/>
        <v>14400</v>
      </c>
      <c r="P724" s="26">
        <f t="shared" si="80"/>
        <v>0</v>
      </c>
      <c r="Q724" s="26">
        <f t="shared" si="81"/>
        <v>0</v>
      </c>
      <c r="R724" s="26">
        <f t="shared" si="82"/>
        <v>0</v>
      </c>
      <c r="S724" s="26">
        <f t="shared" si="83"/>
        <v>0</v>
      </c>
      <c r="T724" s="26">
        <f t="shared" si="84"/>
        <v>0</v>
      </c>
      <c r="U724" s="179">
        <f>R724/G724</f>
        <v>0</v>
      </c>
    </row>
    <row r="725" spans="1:21">
      <c r="A725" s="23"/>
      <c r="B725" s="260" t="s">
        <v>87</v>
      </c>
      <c r="C725" s="261"/>
      <c r="D725" s="261"/>
      <c r="E725" s="261"/>
      <c r="F725" s="262"/>
      <c r="G725" s="263">
        <v>6250</v>
      </c>
      <c r="H725" s="264"/>
      <c r="I725" s="26">
        <v>0</v>
      </c>
      <c r="J725" s="26">
        <v>0</v>
      </c>
      <c r="K725" s="26">
        <v>0</v>
      </c>
      <c r="L725" s="26">
        <v>0</v>
      </c>
      <c r="M725" s="26">
        <v>0</v>
      </c>
      <c r="N725" s="26">
        <v>0</v>
      </c>
      <c r="O725" s="26">
        <f t="shared" si="79"/>
        <v>0</v>
      </c>
      <c r="P725" s="26">
        <f t="shared" si="80"/>
        <v>0</v>
      </c>
      <c r="Q725" s="26">
        <f t="shared" si="81"/>
        <v>0</v>
      </c>
      <c r="R725" s="26">
        <f t="shared" si="82"/>
        <v>0</v>
      </c>
      <c r="S725" s="26">
        <f t="shared" si="83"/>
        <v>0</v>
      </c>
      <c r="T725" s="26">
        <f t="shared" si="84"/>
        <v>0</v>
      </c>
      <c r="U725" s="179">
        <f>R725/G725</f>
        <v>0</v>
      </c>
    </row>
    <row r="726" spans="1:21" ht="15.75" thickBot="1">
      <c r="A726" s="23"/>
      <c r="B726" s="265"/>
      <c r="C726" s="266"/>
      <c r="D726" s="266"/>
      <c r="E726" s="266"/>
      <c r="F726" s="267"/>
      <c r="G726" s="263"/>
      <c r="H726" s="264"/>
      <c r="I726" s="26"/>
      <c r="J726" s="26"/>
      <c r="K726" s="26"/>
      <c r="L726" s="26"/>
      <c r="M726" s="26"/>
      <c r="N726" s="26"/>
      <c r="O726" s="26"/>
      <c r="P726" s="26"/>
      <c r="Q726" s="26"/>
      <c r="R726" s="26"/>
      <c r="S726" s="26"/>
      <c r="T726" s="26"/>
      <c r="U726" s="63"/>
    </row>
    <row r="727" spans="1:21" ht="15.75" thickBot="1">
      <c r="A727" s="23"/>
      <c r="B727" s="270" t="s">
        <v>21</v>
      </c>
      <c r="C727" s="271"/>
      <c r="D727" s="271"/>
      <c r="E727" s="271"/>
      <c r="F727" s="272"/>
      <c r="G727" s="273">
        <f>SUM(G715:H726)</f>
        <v>830100</v>
      </c>
      <c r="H727" s="274"/>
      <c r="I727" s="29">
        <f>SUM(I715:I726)</f>
        <v>97400</v>
      </c>
      <c r="J727" s="29"/>
      <c r="K727" s="29"/>
      <c r="L727" s="29">
        <f>SUM(L715:L726)</f>
        <v>47670.18</v>
      </c>
      <c r="M727" s="29"/>
      <c r="N727" s="29"/>
      <c r="O727" s="29">
        <f>SUM(O715:O726)</f>
        <v>365200</v>
      </c>
      <c r="P727" s="29"/>
      <c r="Q727" s="29"/>
      <c r="R727" s="29">
        <f>SUM(R715:R726)</f>
        <v>322711.72000000003</v>
      </c>
      <c r="S727" s="29"/>
      <c r="T727" s="30"/>
      <c r="U727" s="73">
        <f>R727/G727</f>
        <v>0.3887624623539333</v>
      </c>
    </row>
    <row r="728" spans="1:21" ht="15.75" thickBot="1">
      <c r="A728" s="23"/>
      <c r="B728" s="266"/>
      <c r="C728" s="266"/>
      <c r="D728" s="266"/>
      <c r="E728" s="266"/>
      <c r="F728" s="266"/>
      <c r="G728" s="287"/>
      <c r="H728" s="287"/>
      <c r="I728" s="79"/>
      <c r="J728" s="79"/>
      <c r="K728" s="79"/>
      <c r="L728" s="79"/>
      <c r="M728" s="79"/>
      <c r="N728" s="79"/>
      <c r="O728" s="79"/>
      <c r="P728" s="79"/>
      <c r="Q728" s="79"/>
      <c r="R728" s="79"/>
      <c r="S728" s="79"/>
      <c r="T728" s="79"/>
      <c r="U728" s="198"/>
    </row>
    <row r="729" spans="1:21" ht="15.75" thickBot="1">
      <c r="A729" s="23"/>
      <c r="B729" s="288" t="s">
        <v>30</v>
      </c>
      <c r="C729" s="289"/>
      <c r="D729" s="289"/>
      <c r="E729" s="289"/>
      <c r="F729" s="289"/>
      <c r="G729" s="289"/>
      <c r="H729" s="289"/>
      <c r="I729" s="289"/>
      <c r="J729" s="289"/>
      <c r="K729" s="289"/>
      <c r="L729" s="289"/>
      <c r="M729" s="289"/>
      <c r="N729" s="289"/>
      <c r="O729" s="289"/>
      <c r="P729" s="289"/>
      <c r="Q729" s="289"/>
      <c r="R729" s="289"/>
      <c r="S729" s="289"/>
      <c r="T729" s="289"/>
      <c r="U729" s="290"/>
    </row>
    <row r="730" spans="1:21" ht="15" customHeight="1">
      <c r="A730" s="23"/>
      <c r="B730" s="260" t="s">
        <v>88</v>
      </c>
      <c r="C730" s="261"/>
      <c r="D730" s="261"/>
      <c r="E730" s="261"/>
      <c r="F730" s="262"/>
      <c r="G730" s="291">
        <v>45000</v>
      </c>
      <c r="H730" s="292"/>
      <c r="I730" s="69">
        <v>22500</v>
      </c>
      <c r="J730" s="69">
        <v>0</v>
      </c>
      <c r="K730" s="69">
        <v>0</v>
      </c>
      <c r="L730" s="69">
        <v>13880.97</v>
      </c>
      <c r="M730" s="69">
        <v>0</v>
      </c>
      <c r="N730" s="69">
        <v>0</v>
      </c>
      <c r="O730" s="69">
        <f t="shared" ref="O730:O735" si="86">+I730+O575</f>
        <v>22500</v>
      </c>
      <c r="P730" s="69">
        <f t="shared" ref="P730:P735" si="87">+J730+P575</f>
        <v>0</v>
      </c>
      <c r="Q730" s="69">
        <f t="shared" ref="Q730:Q735" si="88">+K730+Q575</f>
        <v>0</v>
      </c>
      <c r="R730" s="69">
        <f t="shared" ref="R730:R735" si="89">+L730+R575</f>
        <v>13880.97</v>
      </c>
      <c r="S730" s="69">
        <f t="shared" ref="S730:S735" si="90">+M730+S575</f>
        <v>0</v>
      </c>
      <c r="T730" s="64">
        <f t="shared" ref="T730:T735" si="91">+N730+T575</f>
        <v>0</v>
      </c>
      <c r="U730" s="70">
        <f t="shared" ref="U730:U735" si="92">R730/G730</f>
        <v>0.30846599999999996</v>
      </c>
    </row>
    <row r="731" spans="1:21">
      <c r="A731" s="23"/>
      <c r="B731" s="260" t="s">
        <v>89</v>
      </c>
      <c r="C731" s="261"/>
      <c r="D731" s="261"/>
      <c r="E731" s="261"/>
      <c r="F731" s="262"/>
      <c r="G731" s="263">
        <v>30000</v>
      </c>
      <c r="H731" s="264"/>
      <c r="I731" s="26">
        <v>0</v>
      </c>
      <c r="J731" s="26">
        <v>0</v>
      </c>
      <c r="K731" s="26">
        <v>0</v>
      </c>
      <c r="L731" s="26">
        <v>0</v>
      </c>
      <c r="M731" s="26">
        <v>0</v>
      </c>
      <c r="N731" s="26">
        <v>0</v>
      </c>
      <c r="O731" s="26">
        <f t="shared" si="86"/>
        <v>0</v>
      </c>
      <c r="P731" s="26">
        <f t="shared" si="87"/>
        <v>0</v>
      </c>
      <c r="Q731" s="26">
        <f t="shared" si="88"/>
        <v>0</v>
      </c>
      <c r="R731" s="26">
        <f t="shared" si="89"/>
        <v>0</v>
      </c>
      <c r="S731" s="26">
        <f t="shared" si="90"/>
        <v>0</v>
      </c>
      <c r="T731" s="65">
        <f t="shared" si="91"/>
        <v>0</v>
      </c>
      <c r="U731" s="66">
        <f t="shared" si="92"/>
        <v>0</v>
      </c>
    </row>
    <row r="732" spans="1:21">
      <c r="A732" s="23"/>
      <c r="B732" s="260" t="s">
        <v>92</v>
      </c>
      <c r="C732" s="261"/>
      <c r="D732" s="261"/>
      <c r="E732" s="261"/>
      <c r="F732" s="262"/>
      <c r="G732" s="263">
        <v>36000</v>
      </c>
      <c r="H732" s="264"/>
      <c r="I732" s="26">
        <v>12000</v>
      </c>
      <c r="J732" s="26">
        <v>0</v>
      </c>
      <c r="K732" s="26">
        <v>0</v>
      </c>
      <c r="L732" s="26">
        <v>0</v>
      </c>
      <c r="M732" s="26">
        <v>0</v>
      </c>
      <c r="N732" s="26">
        <v>0</v>
      </c>
      <c r="O732" s="26">
        <f t="shared" si="86"/>
        <v>24000</v>
      </c>
      <c r="P732" s="26">
        <f t="shared" si="87"/>
        <v>0</v>
      </c>
      <c r="Q732" s="26">
        <f t="shared" si="88"/>
        <v>0</v>
      </c>
      <c r="R732" s="26">
        <f t="shared" si="89"/>
        <v>9477.81</v>
      </c>
      <c r="S732" s="26">
        <f t="shared" si="90"/>
        <v>0</v>
      </c>
      <c r="T732" s="65">
        <f t="shared" si="91"/>
        <v>0</v>
      </c>
      <c r="U732" s="66">
        <f t="shared" si="92"/>
        <v>0.26327249999999996</v>
      </c>
    </row>
    <row r="733" spans="1:21" ht="15" customHeight="1">
      <c r="A733" s="23"/>
      <c r="B733" s="260" t="s">
        <v>90</v>
      </c>
      <c r="C733" s="261"/>
      <c r="D733" s="261"/>
      <c r="E733" s="261"/>
      <c r="F733" s="262"/>
      <c r="G733" s="263">
        <v>32000</v>
      </c>
      <c r="H733" s="264"/>
      <c r="I733" s="26">
        <v>16000</v>
      </c>
      <c r="J733" s="26">
        <v>0</v>
      </c>
      <c r="K733" s="26">
        <v>0</v>
      </c>
      <c r="L733" s="26">
        <v>3144.38</v>
      </c>
      <c r="M733" s="26">
        <v>0</v>
      </c>
      <c r="N733" s="26">
        <v>0</v>
      </c>
      <c r="O733" s="26">
        <f t="shared" si="86"/>
        <v>32000</v>
      </c>
      <c r="P733" s="26">
        <f t="shared" si="87"/>
        <v>0</v>
      </c>
      <c r="Q733" s="26">
        <f t="shared" si="88"/>
        <v>0</v>
      </c>
      <c r="R733" s="26">
        <f t="shared" si="89"/>
        <v>31830.09</v>
      </c>
      <c r="S733" s="26">
        <f t="shared" si="90"/>
        <v>0</v>
      </c>
      <c r="T733" s="65">
        <f t="shared" si="91"/>
        <v>0</v>
      </c>
      <c r="U733" s="66">
        <f t="shared" si="92"/>
        <v>0.99469031249999995</v>
      </c>
    </row>
    <row r="734" spans="1:21" ht="15" customHeight="1">
      <c r="A734" s="23"/>
      <c r="B734" s="260" t="s">
        <v>91</v>
      </c>
      <c r="C734" s="261"/>
      <c r="D734" s="261"/>
      <c r="E734" s="261"/>
      <c r="F734" s="262"/>
      <c r="G734" s="263">
        <v>22500</v>
      </c>
      <c r="H734" s="264"/>
      <c r="I734" s="26">
        <v>0</v>
      </c>
      <c r="J734" s="26">
        <v>0</v>
      </c>
      <c r="K734" s="26">
        <v>0</v>
      </c>
      <c r="L734" s="26">
        <v>1320.33</v>
      </c>
      <c r="M734" s="26">
        <v>0</v>
      </c>
      <c r="N734" s="26">
        <v>0</v>
      </c>
      <c r="O734" s="26">
        <f t="shared" si="86"/>
        <v>15000</v>
      </c>
      <c r="P734" s="26">
        <f t="shared" si="87"/>
        <v>0</v>
      </c>
      <c r="Q734" s="26">
        <f t="shared" si="88"/>
        <v>0</v>
      </c>
      <c r="R734" s="26">
        <f t="shared" si="89"/>
        <v>15000</v>
      </c>
      <c r="S734" s="26">
        <f t="shared" si="90"/>
        <v>0</v>
      </c>
      <c r="T734" s="65">
        <f t="shared" si="91"/>
        <v>0</v>
      </c>
      <c r="U734" s="66">
        <f t="shared" si="92"/>
        <v>0.66666666666666663</v>
      </c>
    </row>
    <row r="735" spans="1:21" ht="15" customHeight="1">
      <c r="A735" s="23"/>
      <c r="B735" s="260" t="s">
        <v>93</v>
      </c>
      <c r="C735" s="261"/>
      <c r="D735" s="261"/>
      <c r="E735" s="261"/>
      <c r="F735" s="262"/>
      <c r="G735" s="263">
        <v>4400</v>
      </c>
      <c r="H735" s="264"/>
      <c r="I735" s="26">
        <v>0</v>
      </c>
      <c r="J735" s="26">
        <v>0</v>
      </c>
      <c r="K735" s="26">
        <v>0</v>
      </c>
      <c r="L735" s="26">
        <v>0</v>
      </c>
      <c r="M735" s="26">
        <v>0</v>
      </c>
      <c r="N735" s="26">
        <v>0</v>
      </c>
      <c r="O735" s="26">
        <f t="shared" si="86"/>
        <v>4400</v>
      </c>
      <c r="P735" s="26">
        <f t="shared" si="87"/>
        <v>0</v>
      </c>
      <c r="Q735" s="26">
        <f t="shared" si="88"/>
        <v>0</v>
      </c>
      <c r="R735" s="26">
        <f t="shared" si="89"/>
        <v>2183.94</v>
      </c>
      <c r="S735" s="26">
        <f t="shared" si="90"/>
        <v>0</v>
      </c>
      <c r="T735" s="65">
        <f t="shared" si="91"/>
        <v>0</v>
      </c>
      <c r="U735" s="66">
        <f t="shared" si="92"/>
        <v>0.49635000000000001</v>
      </c>
    </row>
    <row r="736" spans="1:21" ht="15.75" thickBot="1">
      <c r="A736" s="23"/>
      <c r="B736" s="265"/>
      <c r="C736" s="266"/>
      <c r="D736" s="266"/>
      <c r="E736" s="266"/>
      <c r="F736" s="267"/>
      <c r="G736" s="268"/>
      <c r="H736" s="269"/>
      <c r="I736" s="61"/>
      <c r="J736" s="61"/>
      <c r="K736" s="61"/>
      <c r="L736" s="61"/>
      <c r="M736" s="61"/>
      <c r="N736" s="61"/>
      <c r="O736" s="61"/>
      <c r="P736" s="61"/>
      <c r="Q736" s="61"/>
      <c r="R736" s="61"/>
      <c r="S736" s="61"/>
      <c r="T736" s="71"/>
      <c r="U736" s="200"/>
    </row>
    <row r="737" spans="1:22" ht="15.75" thickBot="1">
      <c r="A737" s="23"/>
      <c r="B737" s="270" t="s">
        <v>21</v>
      </c>
      <c r="C737" s="271"/>
      <c r="D737" s="271"/>
      <c r="E737" s="271"/>
      <c r="F737" s="272"/>
      <c r="G737" s="273">
        <f>SUM(G730:H736)</f>
        <v>169900</v>
      </c>
      <c r="H737" s="274"/>
      <c r="I737" s="29">
        <f>SUM(I730:I736)</f>
        <v>50500</v>
      </c>
      <c r="J737" s="29"/>
      <c r="K737" s="29"/>
      <c r="L737" s="29">
        <f>SUM(L730:L736)</f>
        <v>18345.68</v>
      </c>
      <c r="M737" s="29"/>
      <c r="N737" s="29"/>
      <c r="O737" s="29">
        <f>SUM(O730:O736)</f>
        <v>97900</v>
      </c>
      <c r="P737" s="29"/>
      <c r="Q737" s="29"/>
      <c r="R737" s="29">
        <f>SUM(R730:R736)</f>
        <v>72372.81</v>
      </c>
      <c r="S737" s="30"/>
      <c r="T737" s="68"/>
      <c r="U737" s="66">
        <f t="shared" ref="U737" si="93">R737/G737</f>
        <v>0.42597298410829898</v>
      </c>
    </row>
    <row r="738" spans="1:22" ht="15.75" thickBot="1">
      <c r="C738" s="32"/>
      <c r="I738" s="33"/>
      <c r="L738" s="33"/>
      <c r="N738" s="33"/>
      <c r="U738" s="201"/>
    </row>
    <row r="739" spans="1:22" ht="15.75" thickBot="1">
      <c r="B739" s="275" t="s">
        <v>31</v>
      </c>
      <c r="C739" s="276"/>
      <c r="D739" s="276"/>
      <c r="E739" s="276"/>
      <c r="F739" s="276"/>
      <c r="G739" s="276"/>
      <c r="H739" s="276"/>
      <c r="I739" s="276"/>
      <c r="J739" s="276"/>
      <c r="K739" s="276"/>
      <c r="L739" s="276"/>
      <c r="M739" s="276"/>
      <c r="N739" s="276"/>
      <c r="O739" s="276"/>
      <c r="P739" s="276"/>
      <c r="Q739" s="276"/>
      <c r="R739" s="276"/>
      <c r="S739" s="276"/>
      <c r="T739" s="276"/>
      <c r="U739" s="276"/>
      <c r="V739" s="34"/>
    </row>
    <row r="740" spans="1:22" ht="15" customHeight="1" thickBot="1">
      <c r="B740" s="277"/>
      <c r="C740" s="278"/>
      <c r="D740" s="280" t="s">
        <v>15</v>
      </c>
      <c r="E740" s="281"/>
      <c r="F740" s="281"/>
      <c r="G740" s="281"/>
      <c r="H740" s="281"/>
      <c r="I740" s="282"/>
      <c r="J740" s="280" t="s">
        <v>32</v>
      </c>
      <c r="K740" s="281"/>
      <c r="L740" s="281"/>
      <c r="M740" s="281"/>
      <c r="N740" s="281"/>
      <c r="O740" s="282"/>
      <c r="P740" s="280" t="s">
        <v>17</v>
      </c>
      <c r="Q740" s="281"/>
      <c r="R740" s="281"/>
      <c r="S740" s="281"/>
      <c r="T740" s="281"/>
      <c r="U740" s="202"/>
    </row>
    <row r="741" spans="1:22" ht="15.75" customHeight="1" thickBot="1">
      <c r="B741" s="229"/>
      <c r="C741" s="279"/>
      <c r="D741" s="503" t="s">
        <v>26</v>
      </c>
      <c r="E741" s="504"/>
      <c r="F741" s="504" t="s">
        <v>27</v>
      </c>
      <c r="G741" s="504"/>
      <c r="H741" s="505" t="s">
        <v>28</v>
      </c>
      <c r="I741" s="506"/>
      <c r="J741" s="503" t="s">
        <v>26</v>
      </c>
      <c r="K741" s="504"/>
      <c r="L741" s="504" t="s">
        <v>27</v>
      </c>
      <c r="M741" s="504"/>
      <c r="N741" s="505" t="s">
        <v>28</v>
      </c>
      <c r="O741" s="506"/>
      <c r="P741" s="503" t="s">
        <v>26</v>
      </c>
      <c r="Q741" s="504"/>
      <c r="R741" s="504" t="s">
        <v>27</v>
      </c>
      <c r="S741" s="504"/>
      <c r="T741" s="505" t="s">
        <v>28</v>
      </c>
      <c r="U741" s="506"/>
    </row>
    <row r="742" spans="1:22" ht="30" customHeight="1">
      <c r="A742" s="23"/>
      <c r="B742" s="243" t="s">
        <v>33</v>
      </c>
      <c r="C742" s="244"/>
      <c r="D742" s="487">
        <v>830100</v>
      </c>
      <c r="E742" s="488"/>
      <c r="F742" s="488">
        <v>0</v>
      </c>
      <c r="G742" s="488"/>
      <c r="H742" s="488">
        <v>0</v>
      </c>
      <c r="I742" s="489"/>
      <c r="J742" s="487">
        <f>+L727</f>
        <v>47670.18</v>
      </c>
      <c r="K742" s="488"/>
      <c r="L742" s="488">
        <f>+M727</f>
        <v>0</v>
      </c>
      <c r="M742" s="488"/>
      <c r="N742" s="488">
        <v>0</v>
      </c>
      <c r="O742" s="489"/>
      <c r="P742" s="487">
        <f>+R727</f>
        <v>322711.72000000003</v>
      </c>
      <c r="Q742" s="488"/>
      <c r="R742" s="488">
        <f>+S727</f>
        <v>0</v>
      </c>
      <c r="S742" s="488"/>
      <c r="T742" s="488">
        <v>0</v>
      </c>
      <c r="U742" s="489"/>
    </row>
    <row r="743" spans="1:22" ht="30" customHeight="1" thickBot="1">
      <c r="A743" s="4"/>
      <c r="B743" s="252" t="s">
        <v>34</v>
      </c>
      <c r="C743" s="253"/>
      <c r="D743" s="490">
        <v>169900</v>
      </c>
      <c r="E743" s="491"/>
      <c r="F743" s="491">
        <v>0</v>
      </c>
      <c r="G743" s="491"/>
      <c r="H743" s="491">
        <v>0</v>
      </c>
      <c r="I743" s="492"/>
      <c r="J743" s="490">
        <f>+L737</f>
        <v>18345.68</v>
      </c>
      <c r="K743" s="491"/>
      <c r="L743" s="491">
        <f>+M737</f>
        <v>0</v>
      </c>
      <c r="M743" s="491"/>
      <c r="N743" s="491">
        <v>0</v>
      </c>
      <c r="O743" s="492"/>
      <c r="P743" s="490">
        <f>+R737</f>
        <v>72372.81</v>
      </c>
      <c r="Q743" s="491"/>
      <c r="R743" s="491">
        <f>+S737</f>
        <v>0</v>
      </c>
      <c r="S743" s="491"/>
      <c r="T743" s="491">
        <v>0</v>
      </c>
      <c r="U743" s="492"/>
    </row>
    <row r="744" spans="1:22" ht="15.75" thickBot="1">
      <c r="A744" s="23"/>
      <c r="B744" s="534" t="s">
        <v>21</v>
      </c>
      <c r="C744" s="535"/>
      <c r="D744" s="484">
        <f>SUM(D742:E743)</f>
        <v>1000000</v>
      </c>
      <c r="E744" s="485"/>
      <c r="F744" s="485">
        <f>SUM(F742:G743)</f>
        <v>0</v>
      </c>
      <c r="G744" s="485"/>
      <c r="H744" s="485">
        <f>SUM(H742:I743)</f>
        <v>0</v>
      </c>
      <c r="I744" s="486"/>
      <c r="J744" s="484">
        <f>SUM(J742:K743)</f>
        <v>66015.86</v>
      </c>
      <c r="K744" s="485"/>
      <c r="L744" s="485">
        <f>SUM(L742:M743)</f>
        <v>0</v>
      </c>
      <c r="M744" s="485"/>
      <c r="N744" s="485">
        <f>SUM(N742:O743)</f>
        <v>0</v>
      </c>
      <c r="O744" s="486"/>
      <c r="P744" s="484">
        <f>SUM(P742:Q743)</f>
        <v>395084.53</v>
      </c>
      <c r="Q744" s="485"/>
      <c r="R744" s="485">
        <f>SUM(R742:S743)</f>
        <v>0</v>
      </c>
      <c r="S744" s="485"/>
      <c r="T744" s="485">
        <f>SUM(T742:U743)</f>
        <v>0</v>
      </c>
      <c r="U744" s="486"/>
    </row>
    <row r="745" spans="1:22">
      <c r="A745" s="23"/>
      <c r="B745" s="77"/>
      <c r="C745" s="77"/>
      <c r="D745" s="77"/>
      <c r="E745" s="77"/>
      <c r="F745" s="80"/>
      <c r="G745" s="80"/>
      <c r="H745" s="81"/>
      <c r="I745" s="81"/>
      <c r="J745" s="80"/>
      <c r="K745" s="80"/>
      <c r="L745" s="80"/>
      <c r="M745" s="81"/>
      <c r="N745" s="80"/>
      <c r="O745" s="81"/>
      <c r="P745" s="81"/>
      <c r="Q745" s="80"/>
      <c r="R745" s="23"/>
      <c r="S745" s="23"/>
      <c r="T745" s="23"/>
      <c r="U745" s="203"/>
    </row>
    <row r="746" spans="1:22" ht="15.75" thickBot="1">
      <c r="A746" s="23"/>
      <c r="B746" s="77"/>
      <c r="C746" s="77"/>
      <c r="D746" s="77"/>
      <c r="E746" s="77"/>
      <c r="F746" s="80"/>
      <c r="G746" s="80"/>
      <c r="H746" s="80"/>
      <c r="I746" s="80"/>
      <c r="J746" s="80"/>
      <c r="K746" s="80"/>
      <c r="L746" s="80"/>
      <c r="M746" s="80"/>
      <c r="N746" s="80"/>
      <c r="O746" s="80"/>
      <c r="P746" s="80"/>
      <c r="Q746" s="80"/>
      <c r="R746" s="23"/>
      <c r="S746" s="23"/>
      <c r="T746" s="23"/>
      <c r="U746" s="203"/>
    </row>
    <row r="747" spans="1:22" ht="15.75" thickBot="1">
      <c r="B747" s="227" t="s">
        <v>35</v>
      </c>
      <c r="C747" s="228"/>
      <c r="D747" s="228"/>
      <c r="E747" s="229"/>
      <c r="F747" s="215"/>
      <c r="G747" s="215"/>
      <c r="H747" s="215"/>
      <c r="I747" s="215"/>
      <c r="J747" s="215"/>
      <c r="K747" s="215"/>
      <c r="L747" s="215"/>
      <c r="M747" s="215"/>
      <c r="N747" s="215"/>
      <c r="O747" s="215"/>
      <c r="P747" s="215"/>
      <c r="Q747" s="215"/>
      <c r="R747" s="215"/>
      <c r="S747" s="215"/>
      <c r="T747" s="215"/>
      <c r="U747" s="215"/>
    </row>
    <row r="748" spans="1:22">
      <c r="B748" s="230"/>
      <c r="C748" s="231"/>
      <c r="D748" s="231"/>
      <c r="E748" s="231"/>
      <c r="F748" s="231"/>
      <c r="G748" s="231"/>
      <c r="H748" s="231"/>
      <c r="I748" s="231"/>
      <c r="J748" s="231"/>
      <c r="K748" s="231"/>
      <c r="L748" s="231"/>
      <c r="M748" s="231"/>
      <c r="N748" s="231"/>
      <c r="O748" s="231"/>
      <c r="P748" s="231"/>
      <c r="Q748" s="231"/>
      <c r="R748" s="231"/>
      <c r="S748" s="231"/>
      <c r="T748" s="231"/>
      <c r="U748" s="232"/>
    </row>
    <row r="749" spans="1:22">
      <c r="B749" s="233"/>
      <c r="C749" s="234"/>
      <c r="D749" s="234"/>
      <c r="E749" s="234"/>
      <c r="F749" s="234"/>
      <c r="G749" s="234"/>
      <c r="H749" s="234"/>
      <c r="I749" s="234"/>
      <c r="J749" s="234"/>
      <c r="K749" s="234"/>
      <c r="L749" s="234"/>
      <c r="M749" s="234"/>
      <c r="N749" s="234"/>
      <c r="O749" s="234"/>
      <c r="P749" s="234"/>
      <c r="Q749" s="234"/>
      <c r="R749" s="234"/>
      <c r="S749" s="234"/>
      <c r="T749" s="234"/>
      <c r="U749" s="235"/>
    </row>
    <row r="750" spans="1:22">
      <c r="B750" s="233"/>
      <c r="C750" s="234"/>
      <c r="D750" s="234"/>
      <c r="E750" s="234"/>
      <c r="F750" s="234"/>
      <c r="G750" s="234"/>
      <c r="H750" s="234"/>
      <c r="I750" s="234"/>
      <c r="J750" s="234"/>
      <c r="K750" s="234"/>
      <c r="L750" s="234"/>
      <c r="M750" s="234"/>
      <c r="N750" s="234"/>
      <c r="O750" s="234"/>
      <c r="P750" s="234"/>
      <c r="Q750" s="234"/>
      <c r="R750" s="234"/>
      <c r="S750" s="234"/>
      <c r="T750" s="234"/>
      <c r="U750" s="235"/>
    </row>
    <row r="751" spans="1:22">
      <c r="B751" s="233"/>
      <c r="C751" s="234"/>
      <c r="D751" s="234"/>
      <c r="E751" s="234"/>
      <c r="F751" s="234"/>
      <c r="G751" s="234"/>
      <c r="H751" s="234"/>
      <c r="I751" s="234"/>
      <c r="J751" s="234"/>
      <c r="K751" s="234"/>
      <c r="L751" s="234"/>
      <c r="M751" s="234"/>
      <c r="N751" s="234"/>
      <c r="O751" s="234"/>
      <c r="P751" s="234"/>
      <c r="Q751" s="234"/>
      <c r="R751" s="234"/>
      <c r="S751" s="234"/>
      <c r="T751" s="234"/>
      <c r="U751" s="235"/>
    </row>
    <row r="752" spans="1:22">
      <c r="B752" s="233"/>
      <c r="C752" s="234"/>
      <c r="D752" s="234"/>
      <c r="E752" s="234"/>
      <c r="F752" s="234"/>
      <c r="G752" s="234"/>
      <c r="H752" s="234"/>
      <c r="I752" s="234"/>
      <c r="J752" s="234"/>
      <c r="K752" s="234"/>
      <c r="L752" s="234"/>
      <c r="M752" s="234"/>
      <c r="N752" s="234"/>
      <c r="O752" s="234"/>
      <c r="P752" s="234"/>
      <c r="Q752" s="234"/>
      <c r="R752" s="234"/>
      <c r="S752" s="234"/>
      <c r="T752" s="234"/>
      <c r="U752" s="235"/>
    </row>
    <row r="753" spans="2:21">
      <c r="B753" s="233"/>
      <c r="C753" s="234"/>
      <c r="D753" s="234"/>
      <c r="E753" s="234"/>
      <c r="F753" s="234"/>
      <c r="G753" s="234"/>
      <c r="H753" s="234"/>
      <c r="I753" s="234"/>
      <c r="J753" s="234"/>
      <c r="K753" s="234"/>
      <c r="L753" s="234"/>
      <c r="M753" s="234"/>
      <c r="N753" s="234"/>
      <c r="O753" s="234"/>
      <c r="P753" s="234"/>
      <c r="Q753" s="234"/>
      <c r="R753" s="234"/>
      <c r="S753" s="234"/>
      <c r="T753" s="234"/>
      <c r="U753" s="235"/>
    </row>
    <row r="754" spans="2:21" ht="15.75" thickBot="1">
      <c r="B754" s="236"/>
      <c r="C754" s="237"/>
      <c r="D754" s="237"/>
      <c r="E754" s="237"/>
      <c r="F754" s="237"/>
      <c r="G754" s="237"/>
      <c r="H754" s="237"/>
      <c r="I754" s="237"/>
      <c r="J754" s="237"/>
      <c r="K754" s="237"/>
      <c r="L754" s="237"/>
      <c r="M754" s="237"/>
      <c r="N754" s="237"/>
      <c r="O754" s="237"/>
      <c r="P754" s="237"/>
      <c r="Q754" s="237"/>
      <c r="R754" s="237"/>
      <c r="S754" s="237"/>
      <c r="T754" s="237"/>
      <c r="U754" s="238"/>
    </row>
    <row r="755" spans="2:21">
      <c r="B755" s="23"/>
    </row>
    <row r="756" spans="2:21">
      <c r="H756" s="40"/>
      <c r="I756" s="40"/>
      <c r="O756" s="40"/>
      <c r="Q756" s="40"/>
    </row>
    <row r="757" spans="2:21">
      <c r="B757" s="239" t="s">
        <v>38</v>
      </c>
      <c r="C757" s="239"/>
      <c r="D757" s="239"/>
      <c r="E757" s="239"/>
      <c r="F757" s="239"/>
      <c r="G757" s="239"/>
      <c r="I757" s="41"/>
      <c r="J757" s="213" t="s">
        <v>36</v>
      </c>
      <c r="K757" s="213"/>
      <c r="L757" s="213"/>
      <c r="M757" s="213"/>
      <c r="N757" s="213"/>
      <c r="O757" s="213"/>
      <c r="R757" s="213" t="s">
        <v>37</v>
      </c>
      <c r="S757" s="213"/>
      <c r="T757" s="213"/>
      <c r="U757" s="213"/>
    </row>
    <row r="758" spans="2:21">
      <c r="B758" s="239"/>
      <c r="C758" s="239"/>
      <c r="D758" s="239"/>
      <c r="E758" s="239"/>
      <c r="F758" s="239"/>
      <c r="G758" s="239"/>
      <c r="H758" s="42"/>
      <c r="I758" s="42"/>
      <c r="J758" s="240"/>
      <c r="K758" s="240"/>
      <c r="L758" s="240"/>
      <c r="M758" s="240"/>
      <c r="N758" s="240"/>
      <c r="O758" s="240"/>
      <c r="P758" s="42"/>
      <c r="Q758" s="42"/>
      <c r="R758" s="209" t="s">
        <v>0</v>
      </c>
      <c r="S758" s="209"/>
      <c r="T758" s="209"/>
      <c r="U758" s="209"/>
    </row>
    <row r="759" spans="2:21">
      <c r="B759" s="239"/>
      <c r="C759" s="239"/>
      <c r="D759" s="239"/>
      <c r="E759" s="239"/>
      <c r="F759" s="239"/>
      <c r="G759" s="239"/>
      <c r="H759" s="152"/>
      <c r="I759" s="152"/>
      <c r="J759" s="240"/>
      <c r="K759" s="240"/>
      <c r="L759" s="240"/>
      <c r="M759" s="240"/>
      <c r="N759" s="240"/>
      <c r="O759" s="240"/>
      <c r="P759" s="152"/>
      <c r="Q759" s="152"/>
      <c r="R759" s="209"/>
      <c r="S759" s="209"/>
      <c r="T759" s="209"/>
      <c r="U759" s="209"/>
    </row>
    <row r="760" spans="2:21">
      <c r="B760" s="239"/>
      <c r="C760" s="239"/>
      <c r="D760" s="239"/>
      <c r="E760" s="239"/>
      <c r="F760" s="239"/>
      <c r="G760" s="239"/>
      <c r="H760" s="152"/>
      <c r="I760" s="152"/>
      <c r="J760" s="240"/>
      <c r="K760" s="240"/>
      <c r="L760" s="240"/>
      <c r="M760" s="240"/>
      <c r="N760" s="240"/>
      <c r="O760" s="240"/>
      <c r="P760" s="152"/>
      <c r="Q760" s="152"/>
      <c r="R760" s="209"/>
      <c r="S760" s="209"/>
      <c r="T760" s="209"/>
      <c r="U760" s="209"/>
    </row>
    <row r="761" spans="2:21">
      <c r="B761" s="239"/>
      <c r="C761" s="239"/>
      <c r="D761" s="239"/>
      <c r="E761" s="239"/>
      <c r="F761" s="239"/>
      <c r="G761" s="239"/>
      <c r="H761" s="152"/>
      <c r="I761" s="152"/>
      <c r="J761" s="240"/>
      <c r="K761" s="240"/>
      <c r="L761" s="240"/>
      <c r="M761" s="240"/>
      <c r="N761" s="240"/>
      <c r="O761" s="240"/>
      <c r="P761" s="152"/>
      <c r="Q761" s="152"/>
      <c r="R761" s="209"/>
      <c r="S761" s="209"/>
      <c r="T761" s="209"/>
      <c r="U761" s="209"/>
    </row>
    <row r="762" spans="2:21" ht="15.75" thickBot="1">
      <c r="B762" s="242"/>
      <c r="C762" s="242"/>
      <c r="D762" s="242"/>
      <c r="E762" s="242"/>
      <c r="F762" s="242"/>
      <c r="G762" s="242"/>
      <c r="J762" s="241"/>
      <c r="K762" s="241"/>
      <c r="L762" s="241"/>
      <c r="M762" s="241"/>
      <c r="N762" s="241"/>
      <c r="O762" s="241"/>
      <c r="R762" s="215"/>
      <c r="S762" s="215"/>
      <c r="T762" s="215"/>
      <c r="U762" s="215"/>
    </row>
    <row r="763" spans="2:21">
      <c r="B763" s="209" t="s">
        <v>105</v>
      </c>
      <c r="C763" s="209"/>
      <c r="D763" s="209"/>
      <c r="E763" s="209"/>
      <c r="F763" s="209"/>
      <c r="G763" s="209"/>
      <c r="J763" s="210" t="s">
        <v>106</v>
      </c>
      <c r="K763" s="210"/>
      <c r="L763" s="210"/>
      <c r="M763" s="210"/>
      <c r="N763" s="210"/>
      <c r="O763" s="210"/>
      <c r="R763" s="211" t="s">
        <v>142</v>
      </c>
      <c r="S763" s="211"/>
      <c r="T763" s="211"/>
      <c r="U763" s="211"/>
    </row>
    <row r="764" spans="2:21">
      <c r="B764" s="210" t="s">
        <v>107</v>
      </c>
      <c r="C764" s="210"/>
      <c r="D764" s="210"/>
      <c r="E764" s="210"/>
      <c r="F764" s="210"/>
      <c r="G764" s="210"/>
      <c r="J764" s="212" t="s">
        <v>108</v>
      </c>
      <c r="K764" s="212"/>
      <c r="L764" s="212"/>
      <c r="M764" s="212"/>
      <c r="N764" s="212"/>
      <c r="O764" s="212"/>
      <c r="P764" s="109"/>
      <c r="Q764" s="109"/>
      <c r="R764" s="212" t="s">
        <v>109</v>
      </c>
      <c r="S764" s="212"/>
      <c r="T764" s="212"/>
      <c r="U764" s="212"/>
    </row>
    <row r="766" spans="2:21">
      <c r="J766" s="213" t="s">
        <v>50</v>
      </c>
      <c r="K766" s="213"/>
      <c r="L766" s="213"/>
      <c r="M766" s="213"/>
      <c r="N766" s="213"/>
      <c r="O766" s="213"/>
    </row>
    <row r="767" spans="2:21">
      <c r="B767" s="214" t="s">
        <v>153</v>
      </c>
      <c r="C767" s="214"/>
      <c r="D767" s="214"/>
      <c r="E767" s="214"/>
      <c r="F767" s="214"/>
      <c r="G767" s="214"/>
      <c r="J767" s="214" t="s">
        <v>48</v>
      </c>
      <c r="K767" s="214"/>
      <c r="L767" s="214"/>
      <c r="M767" s="214"/>
      <c r="N767" s="214"/>
      <c r="O767" s="214"/>
      <c r="R767" s="214" t="s">
        <v>51</v>
      </c>
      <c r="S767" s="214"/>
      <c r="T767" s="214"/>
      <c r="U767" s="214"/>
    </row>
    <row r="768" spans="2:21">
      <c r="B768" s="210"/>
      <c r="C768" s="210"/>
      <c r="D768" s="210"/>
      <c r="E768" s="210"/>
      <c r="F768" s="210"/>
      <c r="G768" s="210"/>
      <c r="J768" s="214"/>
      <c r="K768" s="214"/>
      <c r="L768" s="214"/>
      <c r="M768" s="214"/>
      <c r="N768" s="214"/>
      <c r="O768" s="214"/>
      <c r="R768" s="210"/>
      <c r="S768" s="210"/>
      <c r="T768" s="210"/>
      <c r="U768" s="210"/>
    </row>
    <row r="769" spans="2:21">
      <c r="B769" s="210"/>
      <c r="C769" s="210"/>
      <c r="D769" s="210"/>
      <c r="E769" s="210"/>
      <c r="F769" s="210"/>
      <c r="G769" s="210"/>
      <c r="J769" s="214"/>
      <c r="K769" s="214"/>
      <c r="L769" s="214"/>
      <c r="M769" s="214"/>
      <c r="N769" s="214"/>
      <c r="O769" s="214"/>
      <c r="R769" s="210"/>
      <c r="S769" s="210"/>
      <c r="T769" s="210"/>
      <c r="U769" s="210"/>
    </row>
    <row r="770" spans="2:21">
      <c r="B770" s="210"/>
      <c r="C770" s="210"/>
      <c r="D770" s="210"/>
      <c r="E770" s="210"/>
      <c r="F770" s="210"/>
      <c r="G770" s="210"/>
      <c r="J770" s="214"/>
      <c r="K770" s="214"/>
      <c r="L770" s="214"/>
      <c r="M770" s="214"/>
      <c r="N770" s="214"/>
      <c r="O770" s="214"/>
      <c r="R770" s="210"/>
      <c r="S770" s="210"/>
      <c r="T770" s="210"/>
      <c r="U770" s="210"/>
    </row>
    <row r="771" spans="2:21" ht="15.75" thickBot="1">
      <c r="B771" s="215"/>
      <c r="C771" s="215"/>
      <c r="D771" s="215"/>
      <c r="E771" s="215"/>
      <c r="F771" s="215"/>
      <c r="G771" s="215"/>
      <c r="H771" s="51"/>
      <c r="I771" s="51"/>
      <c r="J771" s="216"/>
      <c r="K771" s="216"/>
      <c r="L771" s="216"/>
      <c r="M771" s="216"/>
      <c r="N771" s="216"/>
      <c r="O771" s="216"/>
      <c r="P771" s="51"/>
      <c r="Q771" s="51"/>
      <c r="R771" s="215"/>
      <c r="S771" s="215"/>
      <c r="T771" s="215"/>
      <c r="U771" s="215"/>
    </row>
    <row r="772" spans="2:21">
      <c r="B772" s="217" t="s">
        <v>110</v>
      </c>
      <c r="C772" s="217"/>
      <c r="D772" s="217"/>
      <c r="E772" s="217"/>
      <c r="F772" s="217"/>
      <c r="G772" s="217"/>
      <c r="H772" s="110"/>
      <c r="I772" s="110"/>
      <c r="J772" s="217" t="s">
        <v>111</v>
      </c>
      <c r="K772" s="217"/>
      <c r="L772" s="217"/>
      <c r="M772" s="217"/>
      <c r="N772" s="217"/>
      <c r="O772" s="217"/>
      <c r="P772" s="51"/>
      <c r="Q772" s="51"/>
      <c r="R772" s="217" t="s">
        <v>112</v>
      </c>
      <c r="S772" s="217"/>
      <c r="T772" s="217"/>
      <c r="U772" s="217"/>
    </row>
    <row r="773" spans="2:21" ht="32.25" customHeight="1">
      <c r="B773" s="219" t="s">
        <v>152</v>
      </c>
      <c r="C773" s="219"/>
      <c r="D773" s="219"/>
      <c r="E773" s="219"/>
      <c r="F773" s="219"/>
      <c r="G773" s="219"/>
      <c r="J773" s="218" t="s">
        <v>113</v>
      </c>
      <c r="K773" s="218"/>
      <c r="L773" s="218"/>
      <c r="M773" s="218"/>
      <c r="N773" s="218"/>
      <c r="O773" s="218"/>
      <c r="R773" s="218" t="s">
        <v>114</v>
      </c>
      <c r="S773" s="218"/>
      <c r="T773" s="218"/>
      <c r="U773" s="218"/>
    </row>
    <row r="774" spans="2:21">
      <c r="B774" s="189"/>
      <c r="C774" s="189"/>
      <c r="D774" s="189"/>
      <c r="E774" s="189"/>
      <c r="F774" s="189"/>
      <c r="G774" s="189"/>
    </row>
    <row r="775" spans="2:21" ht="23.25">
      <c r="B775" s="462" t="s">
        <v>103</v>
      </c>
      <c r="C775" s="462"/>
      <c r="D775" s="462"/>
      <c r="E775" s="462"/>
      <c r="F775" s="462"/>
      <c r="G775" s="462"/>
      <c r="H775" s="462"/>
      <c r="I775" s="462"/>
      <c r="J775" s="462"/>
      <c r="K775" s="462"/>
      <c r="L775" s="462"/>
      <c r="M775" s="462"/>
      <c r="N775" s="462"/>
      <c r="O775" s="462"/>
      <c r="P775" s="462"/>
      <c r="Q775" s="462"/>
      <c r="R775" s="462"/>
      <c r="S775" s="462"/>
      <c r="T775" s="462"/>
      <c r="U775" s="462"/>
    </row>
    <row r="777" spans="2:21" ht="15" customHeight="1"/>
    <row r="778" spans="2:21" ht="15" customHeight="1"/>
    <row r="779" spans="2:21" ht="15" customHeight="1">
      <c r="F779" s="1"/>
      <c r="G779" s="1"/>
      <c r="H779" s="1"/>
      <c r="I779" s="1"/>
      <c r="J779" s="1"/>
      <c r="K779" s="1"/>
      <c r="L779" s="1"/>
      <c r="M779" s="1"/>
      <c r="N779" s="1"/>
      <c r="O779" s="1"/>
    </row>
    <row r="780" spans="2:21" ht="15" customHeight="1">
      <c r="B780" s="422" t="s">
        <v>123</v>
      </c>
      <c r="C780" s="422"/>
      <c r="D780" s="422"/>
      <c r="E780" s="422"/>
      <c r="F780" s="422"/>
      <c r="G780" s="422"/>
      <c r="H780" s="422"/>
      <c r="I780" s="422"/>
      <c r="J780" s="422"/>
      <c r="K780" s="422"/>
      <c r="L780" s="422"/>
      <c r="M780" s="422"/>
      <c r="N780" s="422"/>
      <c r="O780" s="422"/>
      <c r="P780" s="422"/>
      <c r="Q780" s="422"/>
      <c r="R780" s="422"/>
      <c r="S780" s="422"/>
      <c r="T780" s="422"/>
      <c r="U780" s="422"/>
    </row>
    <row r="781" spans="2:21" ht="15" customHeight="1">
      <c r="F781" t="s">
        <v>0</v>
      </c>
    </row>
    <row r="782" spans="2:21" ht="15" customHeight="1">
      <c r="B782" s="2"/>
      <c r="C782" s="2"/>
      <c r="D782" s="2"/>
      <c r="E782" s="2"/>
      <c r="F782" s="2"/>
      <c r="G782" s="2"/>
      <c r="H782" s="2"/>
      <c r="I782" s="2"/>
      <c r="J782" s="2"/>
      <c r="K782" s="2"/>
      <c r="L782" s="2"/>
      <c r="M782" s="2"/>
      <c r="N782" s="2"/>
      <c r="O782" s="2"/>
      <c r="P782" s="2"/>
      <c r="Q782" s="2"/>
      <c r="R782" s="2"/>
      <c r="S782" s="2"/>
      <c r="T782" s="2"/>
      <c r="U782" s="193"/>
    </row>
    <row r="783" spans="2:21" ht="15" customHeight="1" thickBot="1">
      <c r="B783" s="3"/>
      <c r="C783" s="3"/>
      <c r="D783" s="3"/>
      <c r="E783" s="3"/>
      <c r="F783" s="3"/>
      <c r="G783" s="3"/>
      <c r="H783" s="3"/>
      <c r="I783" s="3"/>
      <c r="J783" s="3"/>
      <c r="K783" s="3"/>
      <c r="L783" s="3"/>
      <c r="M783" s="3"/>
      <c r="N783" s="3"/>
      <c r="O783" s="3"/>
      <c r="P783" s="3"/>
      <c r="Q783" s="3"/>
      <c r="R783" s="3"/>
      <c r="S783" s="3"/>
      <c r="T783" s="3"/>
      <c r="U783" s="194"/>
    </row>
    <row r="784" spans="2:21" ht="15" customHeight="1">
      <c r="B784" s="383" t="s">
        <v>1</v>
      </c>
      <c r="C784" s="384"/>
      <c r="D784" s="384"/>
      <c r="E784" s="384"/>
      <c r="F784" s="385"/>
      <c r="G784" s="423" t="s">
        <v>154</v>
      </c>
      <c r="H784" s="424"/>
      <c r="I784" s="424"/>
      <c r="J784" s="424"/>
      <c r="K784" s="424"/>
      <c r="L784" s="424"/>
      <c r="M784" s="424"/>
      <c r="N784" s="424"/>
      <c r="O784" s="424"/>
      <c r="P784" s="424"/>
      <c r="Q784" s="424"/>
      <c r="R784" s="424"/>
      <c r="S784" s="424"/>
      <c r="T784" s="424"/>
      <c r="U784" s="425"/>
    </row>
    <row r="785" spans="1:21" ht="15" customHeight="1">
      <c r="A785" s="4"/>
      <c r="B785" s="426" t="s">
        <v>2</v>
      </c>
      <c r="C785" s="427"/>
      <c r="D785" s="427"/>
      <c r="E785" s="427"/>
      <c r="F785" s="428"/>
      <c r="G785" s="429" t="s">
        <v>151</v>
      </c>
      <c r="H785" s="430"/>
      <c r="I785" s="430"/>
      <c r="J785" s="430"/>
      <c r="K785" s="430"/>
      <c r="L785" s="430"/>
      <c r="M785" s="430"/>
      <c r="N785" s="430"/>
      <c r="O785" s="430"/>
      <c r="P785" s="430"/>
      <c r="Q785" s="430"/>
      <c r="R785" s="430"/>
      <c r="S785" s="430"/>
      <c r="T785" s="430"/>
      <c r="U785" s="431"/>
    </row>
    <row r="786" spans="1:21">
      <c r="A786" s="4"/>
      <c r="B786" s="383" t="s">
        <v>3</v>
      </c>
      <c r="C786" s="384"/>
      <c r="D786" s="384"/>
      <c r="E786" s="384"/>
      <c r="F786" s="385"/>
      <c r="G786" s="432" t="s">
        <v>54</v>
      </c>
      <c r="H786" s="433"/>
      <c r="I786" s="433"/>
      <c r="J786" s="433"/>
      <c r="K786" s="433"/>
      <c r="L786" s="433"/>
      <c r="M786" s="433"/>
      <c r="N786" s="433"/>
      <c r="O786" s="433"/>
      <c r="P786" s="433"/>
      <c r="Q786" s="433"/>
      <c r="R786" s="433"/>
      <c r="S786" s="433"/>
      <c r="T786" s="433"/>
      <c r="U786" s="434"/>
    </row>
    <row r="787" spans="1:21" ht="15" customHeight="1">
      <c r="A787" s="4"/>
      <c r="B787" s="383" t="s">
        <v>4</v>
      </c>
      <c r="C787" s="384"/>
      <c r="D787" s="384"/>
      <c r="E787" s="384"/>
      <c r="F787" s="385"/>
      <c r="G787" s="432" t="s">
        <v>55</v>
      </c>
      <c r="H787" s="433"/>
      <c r="I787" s="433"/>
      <c r="J787" s="433"/>
      <c r="K787" s="433"/>
      <c r="L787" s="433"/>
      <c r="M787" s="433"/>
      <c r="N787" s="433"/>
      <c r="O787" s="433"/>
      <c r="P787" s="433"/>
      <c r="Q787" s="433"/>
      <c r="R787" s="433"/>
      <c r="S787" s="433"/>
      <c r="T787" s="433"/>
      <c r="U787" s="434"/>
    </row>
    <row r="788" spans="1:21" ht="15" customHeight="1">
      <c r="A788" s="4"/>
      <c r="B788" s="383" t="s">
        <v>5</v>
      </c>
      <c r="C788" s="384"/>
      <c r="D788" s="384"/>
      <c r="E788" s="384"/>
      <c r="F788" s="385"/>
      <c r="G788" s="435" t="s">
        <v>6</v>
      </c>
      <c r="H788" s="436"/>
      <c r="I788" s="437">
        <v>1000000</v>
      </c>
      <c r="J788" s="438"/>
      <c r="K788" s="438"/>
      <c r="L788" s="439"/>
      <c r="M788" s="5" t="s">
        <v>7</v>
      </c>
      <c r="N788" s="437">
        <v>0</v>
      </c>
      <c r="O788" s="438"/>
      <c r="P788" s="438"/>
      <c r="Q788" s="439"/>
      <c r="R788" s="440" t="s">
        <v>8</v>
      </c>
      <c r="S788" s="441"/>
      <c r="T788" s="437">
        <v>0</v>
      </c>
      <c r="U788" s="442"/>
    </row>
    <row r="789" spans="1:21">
      <c r="A789" s="4"/>
      <c r="B789" s="383" t="s">
        <v>9</v>
      </c>
      <c r="C789" s="384"/>
      <c r="D789" s="384"/>
      <c r="E789" s="384"/>
      <c r="F789" s="385"/>
      <c r="G789" s="443" t="s">
        <v>6</v>
      </c>
      <c r="H789" s="444"/>
      <c r="I789" s="437">
        <v>500000</v>
      </c>
      <c r="J789" s="438"/>
      <c r="K789" s="438"/>
      <c r="L789" s="439"/>
      <c r="M789" s="5" t="s">
        <v>7</v>
      </c>
      <c r="N789" s="445">
        <v>0</v>
      </c>
      <c r="O789" s="446"/>
      <c r="P789" s="446"/>
      <c r="Q789" s="447"/>
      <c r="R789" s="448"/>
      <c r="S789" s="449"/>
      <c r="T789" s="449"/>
      <c r="U789" s="450"/>
    </row>
    <row r="790" spans="1:21" ht="15.75" thickBot="1">
      <c r="A790" s="4"/>
      <c r="B790" s="383" t="s">
        <v>10</v>
      </c>
      <c r="C790" s="384"/>
      <c r="D790" s="384"/>
      <c r="E790" s="384"/>
      <c r="F790" s="385"/>
      <c r="G790" s="386" t="s">
        <v>104</v>
      </c>
      <c r="H790" s="387"/>
      <c r="I790" s="387"/>
      <c r="J790" s="387"/>
      <c r="K790" s="387"/>
      <c r="L790" s="387"/>
      <c r="M790" s="387"/>
      <c r="N790" s="387"/>
      <c r="O790" s="387"/>
      <c r="P790" s="387"/>
      <c r="Q790" s="387"/>
      <c r="R790" s="387"/>
      <c r="S790" s="387"/>
      <c r="T790" s="387"/>
      <c r="U790" s="388"/>
    </row>
    <row r="791" spans="1:21" ht="15.75" customHeight="1" thickBot="1">
      <c r="A791" s="4"/>
      <c r="B791" s="389" t="s">
        <v>11</v>
      </c>
      <c r="C791" s="390"/>
      <c r="D791" s="390"/>
      <c r="E791" s="390"/>
      <c r="F791" s="391"/>
      <c r="G791" s="392" t="s">
        <v>144</v>
      </c>
      <c r="H791" s="393"/>
      <c r="I791" s="393"/>
      <c r="J791" s="393"/>
      <c r="K791" s="393"/>
      <c r="L791" s="393"/>
      <c r="M791" s="393"/>
      <c r="N791" s="393"/>
      <c r="O791" s="393"/>
      <c r="P791" s="393"/>
      <c r="Q791" s="393"/>
      <c r="R791" s="393"/>
      <c r="S791" s="393"/>
      <c r="T791" s="393"/>
      <c r="U791" s="394"/>
    </row>
    <row r="792" spans="1:21" ht="15.75" thickBot="1">
      <c r="B792" s="395"/>
      <c r="C792" s="395"/>
      <c r="D792" s="395"/>
      <c r="E792" s="395"/>
      <c r="F792" s="395"/>
      <c r="G792" s="395"/>
      <c r="H792" s="395"/>
      <c r="I792" s="395"/>
      <c r="J792" s="395"/>
      <c r="K792" s="395"/>
      <c r="L792" s="395"/>
      <c r="M792" s="395"/>
      <c r="N792" s="395"/>
      <c r="O792" s="395"/>
      <c r="P792" s="395"/>
      <c r="Q792" s="395"/>
      <c r="R792" s="395"/>
      <c r="S792" s="395"/>
      <c r="T792" s="395"/>
      <c r="U792" s="395"/>
    </row>
    <row r="793" spans="1:21" ht="16.5" thickBot="1">
      <c r="A793" s="4"/>
      <c r="B793" s="324" t="s">
        <v>12</v>
      </c>
      <c r="C793" s="325"/>
      <c r="D793" s="326"/>
      <c r="E793" s="325" t="s">
        <v>13</v>
      </c>
      <c r="F793" s="326"/>
      <c r="G793" s="330" t="s">
        <v>14</v>
      </c>
      <c r="H793" s="331"/>
      <c r="I793" s="331"/>
      <c r="J793" s="331"/>
      <c r="K793" s="331"/>
      <c r="L793" s="331"/>
      <c r="M793" s="331"/>
      <c r="N793" s="331"/>
      <c r="O793" s="331"/>
      <c r="P793" s="331"/>
      <c r="Q793" s="331"/>
      <c r="R793" s="331"/>
      <c r="S793" s="331"/>
      <c r="T793" s="331"/>
      <c r="U793" s="332"/>
    </row>
    <row r="794" spans="1:21" ht="15.75" thickBot="1">
      <c r="A794" s="4"/>
      <c r="B794" s="327"/>
      <c r="C794" s="328"/>
      <c r="D794" s="329"/>
      <c r="E794" s="328"/>
      <c r="F794" s="329"/>
      <c r="G794" s="333" t="s">
        <v>15</v>
      </c>
      <c r="H794" s="334"/>
      <c r="I794" s="280" t="s">
        <v>16</v>
      </c>
      <c r="J794" s="281"/>
      <c r="K794" s="281"/>
      <c r="L794" s="281"/>
      <c r="M794" s="281"/>
      <c r="N794" s="282"/>
      <c r="O794" s="401" t="s">
        <v>17</v>
      </c>
      <c r="P794" s="402"/>
      <c r="Q794" s="402"/>
      <c r="R794" s="402"/>
      <c r="S794" s="402"/>
      <c r="T794" s="402"/>
      <c r="U794" s="403"/>
    </row>
    <row r="795" spans="1:21">
      <c r="A795" s="4"/>
      <c r="B795" s="327"/>
      <c r="C795" s="328"/>
      <c r="D795" s="329"/>
      <c r="E795" s="328"/>
      <c r="F795" s="329"/>
      <c r="G795" s="335"/>
      <c r="H795" s="336"/>
      <c r="I795" s="333" t="s">
        <v>18</v>
      </c>
      <c r="J795" s="404"/>
      <c r="K795" s="404"/>
      <c r="L795" s="333" t="s">
        <v>19</v>
      </c>
      <c r="M795" s="404"/>
      <c r="N795" s="334"/>
      <c r="O795" s="406" t="s">
        <v>18</v>
      </c>
      <c r="P795" s="407"/>
      <c r="Q795" s="407"/>
      <c r="R795" s="333" t="s">
        <v>19</v>
      </c>
      <c r="S795" s="404"/>
      <c r="T795" s="404"/>
      <c r="U795" s="515" t="s">
        <v>20</v>
      </c>
    </row>
    <row r="796" spans="1:21" ht="15.75" thickBot="1">
      <c r="A796" s="4"/>
      <c r="B796" s="396"/>
      <c r="C796" s="397"/>
      <c r="D796" s="398"/>
      <c r="E796" s="397"/>
      <c r="F796" s="398"/>
      <c r="G796" s="399"/>
      <c r="H796" s="400"/>
      <c r="I796" s="399"/>
      <c r="J796" s="405"/>
      <c r="K796" s="405"/>
      <c r="L796" s="399"/>
      <c r="M796" s="405"/>
      <c r="N796" s="400"/>
      <c r="O796" s="399"/>
      <c r="P796" s="405"/>
      <c r="Q796" s="405"/>
      <c r="R796" s="399"/>
      <c r="S796" s="405"/>
      <c r="T796" s="405"/>
      <c r="U796" s="516"/>
    </row>
    <row r="797" spans="1:21">
      <c r="A797" s="4"/>
      <c r="B797" s="408" t="s">
        <v>62</v>
      </c>
      <c r="C797" s="409"/>
      <c r="D797" s="410"/>
      <c r="E797" s="411"/>
      <c r="F797" s="412"/>
      <c r="G797" s="413"/>
      <c r="H797" s="414"/>
      <c r="I797" s="415"/>
      <c r="J797" s="416"/>
      <c r="K797" s="414"/>
      <c r="L797" s="417"/>
      <c r="M797" s="416"/>
      <c r="N797" s="418"/>
      <c r="O797" s="419"/>
      <c r="P797" s="420"/>
      <c r="Q797" s="420"/>
      <c r="R797" s="420"/>
      <c r="S797" s="420"/>
      <c r="T797" s="420"/>
      <c r="U797" s="195"/>
    </row>
    <row r="798" spans="1:21">
      <c r="A798" s="4"/>
      <c r="B798" s="346" t="s">
        <v>57</v>
      </c>
      <c r="C798" s="359"/>
      <c r="D798" s="360"/>
      <c r="E798" s="361"/>
      <c r="F798" s="362"/>
      <c r="G798" s="363"/>
      <c r="H798" s="364"/>
      <c r="I798" s="381"/>
      <c r="J798" s="382"/>
      <c r="K798" s="382"/>
      <c r="L798" s="382"/>
      <c r="M798" s="382"/>
      <c r="N798" s="362"/>
      <c r="O798" s="381"/>
      <c r="P798" s="382"/>
      <c r="Q798" s="382"/>
      <c r="R798" s="382"/>
      <c r="S798" s="382"/>
      <c r="T798" s="382"/>
      <c r="U798" s="196"/>
    </row>
    <row r="799" spans="1:21">
      <c r="A799" s="4"/>
      <c r="B799" s="307" t="s">
        <v>58</v>
      </c>
      <c r="C799" s="308"/>
      <c r="D799" s="309"/>
      <c r="E799" s="310" t="s">
        <v>61</v>
      </c>
      <c r="F799" s="311"/>
      <c r="G799" s="351">
        <v>3</v>
      </c>
      <c r="H799" s="353"/>
      <c r="I799" s="314">
        <v>0</v>
      </c>
      <c r="J799" s="315"/>
      <c r="K799" s="316"/>
      <c r="L799" s="314">
        <v>0</v>
      </c>
      <c r="M799" s="315"/>
      <c r="N799" s="352"/>
      <c r="O799" s="317">
        <f>+I799+O645</f>
        <v>3</v>
      </c>
      <c r="P799" s="315"/>
      <c r="Q799" s="316"/>
      <c r="R799" s="317">
        <f>+L799+R645</f>
        <v>3</v>
      </c>
      <c r="S799" s="315"/>
      <c r="T799" s="316"/>
      <c r="U799" s="60">
        <f>R799/G799</f>
        <v>1</v>
      </c>
    </row>
    <row r="800" spans="1:21">
      <c r="A800" s="4"/>
      <c r="B800" s="307" t="s">
        <v>59</v>
      </c>
      <c r="C800" s="308"/>
      <c r="D800" s="309"/>
      <c r="E800" s="310" t="s">
        <v>61</v>
      </c>
      <c r="F800" s="311"/>
      <c r="G800" s="351">
        <v>30</v>
      </c>
      <c r="H800" s="353"/>
      <c r="I800" s="314">
        <v>0</v>
      </c>
      <c r="J800" s="315"/>
      <c r="K800" s="316"/>
      <c r="L800" s="314">
        <v>0</v>
      </c>
      <c r="M800" s="315"/>
      <c r="N800" s="352"/>
      <c r="O800" s="317">
        <f>+I800+O646</f>
        <v>30</v>
      </c>
      <c r="P800" s="315"/>
      <c r="Q800" s="316"/>
      <c r="R800" s="317">
        <f>+L800+R646</f>
        <v>30</v>
      </c>
      <c r="S800" s="315"/>
      <c r="T800" s="316"/>
      <c r="U800" s="60">
        <f t="shared" ref="U800:U861" si="94">R800/G800</f>
        <v>1</v>
      </c>
    </row>
    <row r="801" spans="1:21">
      <c r="A801" s="147"/>
      <c r="B801" s="307" t="s">
        <v>60</v>
      </c>
      <c r="C801" s="308"/>
      <c r="D801" s="309"/>
      <c r="E801" s="310" t="s">
        <v>61</v>
      </c>
      <c r="F801" s="311"/>
      <c r="G801" s="351">
        <v>1028</v>
      </c>
      <c r="H801" s="316"/>
      <c r="I801" s="314">
        <v>60</v>
      </c>
      <c r="J801" s="315"/>
      <c r="K801" s="316"/>
      <c r="L801" s="314">
        <v>60</v>
      </c>
      <c r="M801" s="315"/>
      <c r="N801" s="352"/>
      <c r="O801" s="317">
        <f>+I801+O647</f>
        <v>634</v>
      </c>
      <c r="P801" s="315"/>
      <c r="Q801" s="316"/>
      <c r="R801" s="317">
        <f>+L801+R647</f>
        <v>656</v>
      </c>
      <c r="S801" s="315"/>
      <c r="T801" s="316"/>
      <c r="U801" s="60">
        <f t="shared" si="94"/>
        <v>0.63813229571984431</v>
      </c>
    </row>
    <row r="802" spans="1:21">
      <c r="A802" s="4"/>
      <c r="B802" s="346" t="s">
        <v>63</v>
      </c>
      <c r="C802" s="359"/>
      <c r="D802" s="360"/>
      <c r="E802" s="361"/>
      <c r="F802" s="362"/>
      <c r="G802" s="363"/>
      <c r="H802" s="364"/>
      <c r="I802" s="381"/>
      <c r="J802" s="382"/>
      <c r="K802" s="382"/>
      <c r="L802" s="382"/>
      <c r="M802" s="382"/>
      <c r="N802" s="362"/>
      <c r="O802" s="381"/>
      <c r="P802" s="382"/>
      <c r="Q802" s="382"/>
      <c r="R802" s="382"/>
      <c r="S802" s="382"/>
      <c r="T802" s="382"/>
      <c r="U802" s="60"/>
    </row>
    <row r="803" spans="1:21">
      <c r="A803" s="4"/>
      <c r="B803" s="307" t="s">
        <v>58</v>
      </c>
      <c r="C803" s="308"/>
      <c r="D803" s="309"/>
      <c r="E803" s="310" t="s">
        <v>61</v>
      </c>
      <c r="F803" s="311"/>
      <c r="G803" s="351">
        <v>3</v>
      </c>
      <c r="H803" s="353"/>
      <c r="I803" s="314">
        <v>0</v>
      </c>
      <c r="J803" s="315"/>
      <c r="K803" s="316"/>
      <c r="L803" s="314">
        <v>0</v>
      </c>
      <c r="M803" s="315"/>
      <c r="N803" s="352"/>
      <c r="O803" s="317">
        <f>+I803+O649</f>
        <v>3</v>
      </c>
      <c r="P803" s="315"/>
      <c r="Q803" s="316"/>
      <c r="R803" s="317">
        <f>+L803+R649</f>
        <v>3</v>
      </c>
      <c r="S803" s="315"/>
      <c r="T803" s="316"/>
      <c r="U803" s="60">
        <f t="shared" si="94"/>
        <v>1</v>
      </c>
    </row>
    <row r="804" spans="1:21">
      <c r="A804" s="4"/>
      <c r="B804" s="307" t="s">
        <v>59</v>
      </c>
      <c r="C804" s="308"/>
      <c r="D804" s="309"/>
      <c r="E804" s="310" t="s">
        <v>61</v>
      </c>
      <c r="F804" s="311"/>
      <c r="G804" s="351">
        <v>30</v>
      </c>
      <c r="H804" s="353"/>
      <c r="I804" s="314">
        <v>0</v>
      </c>
      <c r="J804" s="315"/>
      <c r="K804" s="316"/>
      <c r="L804" s="314">
        <v>0</v>
      </c>
      <c r="M804" s="315"/>
      <c r="N804" s="352"/>
      <c r="O804" s="317">
        <f>+I804+O650</f>
        <v>30</v>
      </c>
      <c r="P804" s="315"/>
      <c r="Q804" s="316"/>
      <c r="R804" s="317">
        <f>+L804+R650</f>
        <v>30</v>
      </c>
      <c r="S804" s="315"/>
      <c r="T804" s="316"/>
      <c r="U804" s="60">
        <f t="shared" si="94"/>
        <v>1</v>
      </c>
    </row>
    <row r="805" spans="1:21">
      <c r="A805" s="147"/>
      <c r="B805" s="307" t="s">
        <v>60</v>
      </c>
      <c r="C805" s="308"/>
      <c r="D805" s="309"/>
      <c r="E805" s="310" t="s">
        <v>61</v>
      </c>
      <c r="F805" s="311"/>
      <c r="G805" s="351">
        <v>1028</v>
      </c>
      <c r="H805" s="316"/>
      <c r="I805" s="314">
        <v>60</v>
      </c>
      <c r="J805" s="315"/>
      <c r="K805" s="316"/>
      <c r="L805" s="314">
        <v>60</v>
      </c>
      <c r="M805" s="315"/>
      <c r="N805" s="352"/>
      <c r="O805" s="317">
        <f>+I805+O651</f>
        <v>634</v>
      </c>
      <c r="P805" s="315"/>
      <c r="Q805" s="316"/>
      <c r="R805" s="317">
        <f>+L805+R651</f>
        <v>656</v>
      </c>
      <c r="S805" s="315"/>
      <c r="T805" s="316"/>
      <c r="U805" s="60">
        <f t="shared" si="94"/>
        <v>0.63813229571984431</v>
      </c>
    </row>
    <row r="806" spans="1:21">
      <c r="A806" s="4"/>
      <c r="B806" s="346" t="s">
        <v>64</v>
      </c>
      <c r="C806" s="359"/>
      <c r="D806" s="360"/>
      <c r="E806" s="361"/>
      <c r="F806" s="362"/>
      <c r="G806" s="363"/>
      <c r="H806" s="364"/>
      <c r="I806" s="381"/>
      <c r="J806" s="382"/>
      <c r="K806" s="382"/>
      <c r="L806" s="382"/>
      <c r="M806" s="382"/>
      <c r="N806" s="362"/>
      <c r="O806" s="381"/>
      <c r="P806" s="382"/>
      <c r="Q806" s="382"/>
      <c r="R806" s="382"/>
      <c r="S806" s="382"/>
      <c r="T806" s="382"/>
      <c r="U806" s="60"/>
    </row>
    <row r="807" spans="1:21">
      <c r="A807" s="4"/>
      <c r="B807" s="307" t="s">
        <v>58</v>
      </c>
      <c r="C807" s="308"/>
      <c r="D807" s="309"/>
      <c r="E807" s="310" t="s">
        <v>61</v>
      </c>
      <c r="F807" s="311"/>
      <c r="G807" s="351">
        <v>3</v>
      </c>
      <c r="H807" s="353"/>
      <c r="I807" s="314">
        <v>0</v>
      </c>
      <c r="J807" s="315"/>
      <c r="K807" s="316"/>
      <c r="L807" s="314">
        <v>0</v>
      </c>
      <c r="M807" s="315"/>
      <c r="N807" s="352"/>
      <c r="O807" s="317">
        <f>+I807+O653</f>
        <v>3</v>
      </c>
      <c r="P807" s="315"/>
      <c r="Q807" s="316"/>
      <c r="R807" s="317">
        <f>+L807+R653</f>
        <v>3</v>
      </c>
      <c r="S807" s="315"/>
      <c r="T807" s="316"/>
      <c r="U807" s="60">
        <f t="shared" si="94"/>
        <v>1</v>
      </c>
    </row>
    <row r="808" spans="1:21">
      <c r="A808" s="4"/>
      <c r="B808" s="307" t="s">
        <v>59</v>
      </c>
      <c r="C808" s="308"/>
      <c r="D808" s="309"/>
      <c r="E808" s="310" t="s">
        <v>61</v>
      </c>
      <c r="F808" s="311"/>
      <c r="G808" s="351">
        <v>30</v>
      </c>
      <c r="H808" s="353"/>
      <c r="I808" s="314">
        <v>0</v>
      </c>
      <c r="J808" s="315"/>
      <c r="K808" s="316"/>
      <c r="L808" s="314">
        <v>0</v>
      </c>
      <c r="M808" s="315"/>
      <c r="N808" s="352"/>
      <c r="O808" s="317">
        <f>+I808+O654</f>
        <v>30</v>
      </c>
      <c r="P808" s="315"/>
      <c r="Q808" s="316"/>
      <c r="R808" s="317">
        <f>+L808+R654</f>
        <v>30</v>
      </c>
      <c r="S808" s="315"/>
      <c r="T808" s="316"/>
      <c r="U808" s="60">
        <f t="shared" si="94"/>
        <v>1</v>
      </c>
    </row>
    <row r="809" spans="1:21">
      <c r="A809" s="147"/>
      <c r="B809" s="307" t="s">
        <v>60</v>
      </c>
      <c r="C809" s="308"/>
      <c r="D809" s="309"/>
      <c r="E809" s="310" t="s">
        <v>61</v>
      </c>
      <c r="F809" s="311"/>
      <c r="G809" s="351">
        <v>514</v>
      </c>
      <c r="H809" s="316"/>
      <c r="I809" s="314">
        <v>0</v>
      </c>
      <c r="J809" s="315"/>
      <c r="K809" s="316"/>
      <c r="L809" s="314">
        <v>0</v>
      </c>
      <c r="M809" s="315"/>
      <c r="N809" s="352"/>
      <c r="O809" s="317">
        <f>+I809+O655</f>
        <v>514</v>
      </c>
      <c r="P809" s="315"/>
      <c r="Q809" s="316"/>
      <c r="R809" s="317">
        <f>+L809+R655</f>
        <v>514</v>
      </c>
      <c r="S809" s="315"/>
      <c r="T809" s="316"/>
      <c r="U809" s="60">
        <f t="shared" si="94"/>
        <v>1</v>
      </c>
    </row>
    <row r="810" spans="1:21">
      <c r="A810" s="4"/>
      <c r="B810" s="346" t="s">
        <v>65</v>
      </c>
      <c r="C810" s="359"/>
      <c r="D810" s="360"/>
      <c r="E810" s="361"/>
      <c r="F810" s="362"/>
      <c r="G810" s="363"/>
      <c r="H810" s="364"/>
      <c r="I810" s="381"/>
      <c r="J810" s="382"/>
      <c r="K810" s="382"/>
      <c r="L810" s="382"/>
      <c r="M810" s="382"/>
      <c r="N810" s="362"/>
      <c r="O810" s="381"/>
      <c r="P810" s="382"/>
      <c r="Q810" s="382"/>
      <c r="R810" s="382"/>
      <c r="S810" s="382"/>
      <c r="T810" s="382"/>
      <c r="U810" s="60"/>
    </row>
    <row r="811" spans="1:21">
      <c r="A811" s="4"/>
      <c r="B811" s="307" t="s">
        <v>58</v>
      </c>
      <c r="C811" s="308"/>
      <c r="D811" s="309"/>
      <c r="E811" s="310" t="s">
        <v>61</v>
      </c>
      <c r="F811" s="311"/>
      <c r="G811" s="351">
        <v>3</v>
      </c>
      <c r="H811" s="353"/>
      <c r="I811" s="314">
        <v>0</v>
      </c>
      <c r="J811" s="315"/>
      <c r="K811" s="316"/>
      <c r="L811" s="314">
        <v>0</v>
      </c>
      <c r="M811" s="315"/>
      <c r="N811" s="352"/>
      <c r="O811" s="317">
        <f>+I811+O657</f>
        <v>3</v>
      </c>
      <c r="P811" s="315"/>
      <c r="Q811" s="316"/>
      <c r="R811" s="317">
        <f>+L811+R657</f>
        <v>3</v>
      </c>
      <c r="S811" s="315"/>
      <c r="T811" s="316"/>
      <c r="U811" s="60">
        <f t="shared" si="94"/>
        <v>1</v>
      </c>
    </row>
    <row r="812" spans="1:21">
      <c r="A812" s="4"/>
      <c r="B812" s="307" t="s">
        <v>59</v>
      </c>
      <c r="C812" s="308"/>
      <c r="D812" s="309"/>
      <c r="E812" s="310" t="s">
        <v>61</v>
      </c>
      <c r="F812" s="311"/>
      <c r="G812" s="351">
        <v>30</v>
      </c>
      <c r="H812" s="353"/>
      <c r="I812" s="314">
        <v>0</v>
      </c>
      <c r="J812" s="315"/>
      <c r="K812" s="316"/>
      <c r="L812" s="314">
        <v>0</v>
      </c>
      <c r="M812" s="315"/>
      <c r="N812" s="352"/>
      <c r="O812" s="317">
        <f>+I812+O658</f>
        <v>30</v>
      </c>
      <c r="P812" s="315"/>
      <c r="Q812" s="316"/>
      <c r="R812" s="317">
        <f>+L812+R658</f>
        <v>30</v>
      </c>
      <c r="S812" s="315"/>
      <c r="T812" s="316"/>
      <c r="U812" s="60">
        <f t="shared" si="94"/>
        <v>1</v>
      </c>
    </row>
    <row r="813" spans="1:21">
      <c r="A813" s="147"/>
      <c r="B813" s="307" t="s">
        <v>60</v>
      </c>
      <c r="C813" s="308"/>
      <c r="D813" s="309"/>
      <c r="E813" s="310" t="s">
        <v>61</v>
      </c>
      <c r="F813" s="311"/>
      <c r="G813" s="351">
        <v>1047</v>
      </c>
      <c r="H813" s="316"/>
      <c r="I813" s="314">
        <v>60</v>
      </c>
      <c r="J813" s="315"/>
      <c r="K813" s="316"/>
      <c r="L813" s="314">
        <v>49</v>
      </c>
      <c r="M813" s="315"/>
      <c r="N813" s="352"/>
      <c r="O813" s="317">
        <f>+I813+O659</f>
        <v>657</v>
      </c>
      <c r="P813" s="315"/>
      <c r="Q813" s="316"/>
      <c r="R813" s="317">
        <f>+L813+R659</f>
        <v>619</v>
      </c>
      <c r="S813" s="315"/>
      <c r="T813" s="316"/>
      <c r="U813" s="60">
        <f t="shared" si="94"/>
        <v>0.59121298949379175</v>
      </c>
    </row>
    <row r="814" spans="1:21">
      <c r="A814" s="4"/>
      <c r="B814" s="346" t="s">
        <v>66</v>
      </c>
      <c r="C814" s="359"/>
      <c r="D814" s="360"/>
      <c r="E814" s="361"/>
      <c r="F814" s="362"/>
      <c r="G814" s="363"/>
      <c r="H814" s="364"/>
      <c r="I814" s="381"/>
      <c r="J814" s="382"/>
      <c r="K814" s="382"/>
      <c r="L814" s="382"/>
      <c r="M814" s="382"/>
      <c r="N814" s="362"/>
      <c r="O814" s="381"/>
      <c r="P814" s="382"/>
      <c r="Q814" s="382"/>
      <c r="R814" s="382"/>
      <c r="S814" s="382"/>
      <c r="T814" s="382"/>
      <c r="U814" s="60"/>
    </row>
    <row r="815" spans="1:21">
      <c r="A815" s="4"/>
      <c r="B815" s="307" t="s">
        <v>58</v>
      </c>
      <c r="C815" s="308"/>
      <c r="D815" s="309"/>
      <c r="E815" s="310" t="s">
        <v>61</v>
      </c>
      <c r="F815" s="311"/>
      <c r="G815" s="351">
        <v>3</v>
      </c>
      <c r="H815" s="353"/>
      <c r="I815" s="314">
        <v>0</v>
      </c>
      <c r="J815" s="315"/>
      <c r="K815" s="316"/>
      <c r="L815" s="314">
        <v>0</v>
      </c>
      <c r="M815" s="315"/>
      <c r="N815" s="352"/>
      <c r="O815" s="317">
        <f>+I815+O661</f>
        <v>3</v>
      </c>
      <c r="P815" s="315"/>
      <c r="Q815" s="316"/>
      <c r="R815" s="317">
        <f>+L815+R661</f>
        <v>3</v>
      </c>
      <c r="S815" s="315"/>
      <c r="T815" s="316"/>
      <c r="U815" s="60">
        <f t="shared" si="94"/>
        <v>1</v>
      </c>
    </row>
    <row r="816" spans="1:21">
      <c r="A816" s="4"/>
      <c r="B816" s="307" t="s">
        <v>59</v>
      </c>
      <c r="C816" s="308"/>
      <c r="D816" s="309"/>
      <c r="E816" s="310" t="s">
        <v>61</v>
      </c>
      <c r="F816" s="311"/>
      <c r="G816" s="351">
        <v>30</v>
      </c>
      <c r="H816" s="353"/>
      <c r="I816" s="314">
        <v>0</v>
      </c>
      <c r="J816" s="315"/>
      <c r="K816" s="316"/>
      <c r="L816" s="314">
        <v>0</v>
      </c>
      <c r="M816" s="315"/>
      <c r="N816" s="352"/>
      <c r="O816" s="317">
        <f>+I816+O662</f>
        <v>30</v>
      </c>
      <c r="P816" s="315"/>
      <c r="Q816" s="316"/>
      <c r="R816" s="317">
        <f>+L816+R662</f>
        <v>30</v>
      </c>
      <c r="S816" s="315"/>
      <c r="T816" s="316"/>
      <c r="U816" s="60">
        <f t="shared" si="94"/>
        <v>1</v>
      </c>
    </row>
    <row r="817" spans="1:21">
      <c r="A817" s="147"/>
      <c r="B817" s="307" t="s">
        <v>60</v>
      </c>
      <c r="C817" s="308"/>
      <c r="D817" s="309"/>
      <c r="E817" s="310" t="s">
        <v>61</v>
      </c>
      <c r="F817" s="311"/>
      <c r="G817" s="351">
        <v>1130</v>
      </c>
      <c r="H817" s="316"/>
      <c r="I817" s="314">
        <v>60</v>
      </c>
      <c r="J817" s="315"/>
      <c r="K817" s="316"/>
      <c r="L817" s="314">
        <v>0</v>
      </c>
      <c r="M817" s="315"/>
      <c r="N817" s="352"/>
      <c r="O817" s="317">
        <f>+I817+O663</f>
        <v>720</v>
      </c>
      <c r="P817" s="315"/>
      <c r="Q817" s="316"/>
      <c r="R817" s="317">
        <f>+L817+R663</f>
        <v>630</v>
      </c>
      <c r="S817" s="315"/>
      <c r="T817" s="316"/>
      <c r="U817" s="60">
        <f t="shared" si="94"/>
        <v>0.55752212389380529</v>
      </c>
    </row>
    <row r="818" spans="1:21">
      <c r="A818" s="4"/>
      <c r="B818" s="346" t="s">
        <v>96</v>
      </c>
      <c r="C818" s="359"/>
      <c r="D818" s="360"/>
      <c r="E818" s="361"/>
      <c r="F818" s="362"/>
      <c r="G818" s="363"/>
      <c r="H818" s="364"/>
      <c r="I818" s="381"/>
      <c r="J818" s="382"/>
      <c r="K818" s="382"/>
      <c r="L818" s="382"/>
      <c r="M818" s="382"/>
      <c r="N818" s="362"/>
      <c r="O818" s="381"/>
      <c r="P818" s="382"/>
      <c r="Q818" s="382"/>
      <c r="R818" s="382"/>
      <c r="S818" s="382"/>
      <c r="T818" s="382"/>
      <c r="U818" s="60"/>
    </row>
    <row r="819" spans="1:21">
      <c r="A819" s="4"/>
      <c r="B819" s="307" t="s">
        <v>58</v>
      </c>
      <c r="C819" s="308"/>
      <c r="D819" s="309"/>
      <c r="E819" s="310" t="s">
        <v>61</v>
      </c>
      <c r="F819" s="311"/>
      <c r="G819" s="351">
        <v>3</v>
      </c>
      <c r="H819" s="353"/>
      <c r="I819" s="314">
        <v>0</v>
      </c>
      <c r="J819" s="315"/>
      <c r="K819" s="316"/>
      <c r="L819" s="314">
        <v>0</v>
      </c>
      <c r="M819" s="315"/>
      <c r="N819" s="352"/>
      <c r="O819" s="317">
        <f>+I819+O665</f>
        <v>3</v>
      </c>
      <c r="P819" s="315"/>
      <c r="Q819" s="316"/>
      <c r="R819" s="317">
        <f>+L819+R665</f>
        <v>3</v>
      </c>
      <c r="S819" s="315"/>
      <c r="T819" s="316"/>
      <c r="U819" s="60">
        <f t="shared" si="94"/>
        <v>1</v>
      </c>
    </row>
    <row r="820" spans="1:21">
      <c r="A820" s="4"/>
      <c r="B820" s="307" t="s">
        <v>59</v>
      </c>
      <c r="C820" s="308"/>
      <c r="D820" s="309"/>
      <c r="E820" s="310" t="s">
        <v>61</v>
      </c>
      <c r="F820" s="311"/>
      <c r="G820" s="351">
        <v>30</v>
      </c>
      <c r="H820" s="353"/>
      <c r="I820" s="314">
        <v>0</v>
      </c>
      <c r="J820" s="315"/>
      <c r="K820" s="316"/>
      <c r="L820" s="314">
        <v>0</v>
      </c>
      <c r="M820" s="315"/>
      <c r="N820" s="352"/>
      <c r="O820" s="317">
        <f>+I820+O666</f>
        <v>30</v>
      </c>
      <c r="P820" s="315"/>
      <c r="Q820" s="316"/>
      <c r="R820" s="317">
        <f>+L820+R666</f>
        <v>30</v>
      </c>
      <c r="S820" s="315"/>
      <c r="T820" s="316"/>
      <c r="U820" s="60">
        <f t="shared" si="94"/>
        <v>1</v>
      </c>
    </row>
    <row r="821" spans="1:21">
      <c r="A821" s="147"/>
      <c r="B821" s="307" t="s">
        <v>60</v>
      </c>
      <c r="C821" s="308"/>
      <c r="D821" s="309"/>
      <c r="E821" s="310" t="s">
        <v>61</v>
      </c>
      <c r="F821" s="311"/>
      <c r="G821" s="351">
        <v>1049</v>
      </c>
      <c r="H821" s="316"/>
      <c r="I821" s="314">
        <v>60</v>
      </c>
      <c r="J821" s="315"/>
      <c r="K821" s="316"/>
      <c r="L821" s="314">
        <v>20</v>
      </c>
      <c r="M821" s="315"/>
      <c r="N821" s="352"/>
      <c r="O821" s="317">
        <f>+I821+O667</f>
        <v>647</v>
      </c>
      <c r="P821" s="315"/>
      <c r="Q821" s="316"/>
      <c r="R821" s="317">
        <f>+L821+R667</f>
        <v>577</v>
      </c>
      <c r="S821" s="315"/>
      <c r="T821" s="316"/>
      <c r="U821" s="60">
        <f t="shared" si="94"/>
        <v>0.550047664442326</v>
      </c>
    </row>
    <row r="822" spans="1:21">
      <c r="A822" s="4"/>
      <c r="B822" s="346" t="s">
        <v>67</v>
      </c>
      <c r="C822" s="359"/>
      <c r="D822" s="360"/>
      <c r="E822" s="361"/>
      <c r="F822" s="362"/>
      <c r="G822" s="363"/>
      <c r="H822" s="364"/>
      <c r="I822" s="381"/>
      <c r="J822" s="382"/>
      <c r="K822" s="382"/>
      <c r="L822" s="382"/>
      <c r="M822" s="382"/>
      <c r="N822" s="362"/>
      <c r="O822" s="381"/>
      <c r="P822" s="382"/>
      <c r="Q822" s="382"/>
      <c r="R822" s="382"/>
      <c r="S822" s="382"/>
      <c r="T822" s="382"/>
      <c r="U822" s="60"/>
    </row>
    <row r="823" spans="1:21">
      <c r="A823" s="4"/>
      <c r="B823" s="307" t="s">
        <v>58</v>
      </c>
      <c r="C823" s="308"/>
      <c r="D823" s="309"/>
      <c r="E823" s="310" t="s">
        <v>61</v>
      </c>
      <c r="F823" s="311"/>
      <c r="G823" s="351">
        <v>2</v>
      </c>
      <c r="H823" s="353"/>
      <c r="I823" s="314">
        <v>0</v>
      </c>
      <c r="J823" s="315"/>
      <c r="K823" s="316"/>
      <c r="L823" s="314">
        <v>0</v>
      </c>
      <c r="M823" s="315"/>
      <c r="N823" s="352"/>
      <c r="O823" s="317">
        <f>+I823+O669</f>
        <v>2</v>
      </c>
      <c r="P823" s="315"/>
      <c r="Q823" s="316"/>
      <c r="R823" s="317">
        <f>+L823+R669</f>
        <v>2</v>
      </c>
      <c r="S823" s="315"/>
      <c r="T823" s="316"/>
      <c r="U823" s="60">
        <f t="shared" si="94"/>
        <v>1</v>
      </c>
    </row>
    <row r="824" spans="1:21">
      <c r="A824" s="4"/>
      <c r="B824" s="307" t="s">
        <v>59</v>
      </c>
      <c r="C824" s="308"/>
      <c r="D824" s="309"/>
      <c r="E824" s="310" t="s">
        <v>61</v>
      </c>
      <c r="F824" s="311"/>
      <c r="G824" s="351">
        <v>20</v>
      </c>
      <c r="H824" s="353"/>
      <c r="I824" s="354">
        <v>0</v>
      </c>
      <c r="J824" s="355"/>
      <c r="K824" s="356"/>
      <c r="L824" s="354">
        <v>0</v>
      </c>
      <c r="M824" s="355"/>
      <c r="N824" s="358"/>
      <c r="O824" s="317">
        <f>+I824+O670</f>
        <v>20</v>
      </c>
      <c r="P824" s="315"/>
      <c r="Q824" s="316"/>
      <c r="R824" s="317">
        <f>+L824+R670</f>
        <v>20</v>
      </c>
      <c r="S824" s="315"/>
      <c r="T824" s="316"/>
      <c r="U824" s="60">
        <f t="shared" si="94"/>
        <v>1</v>
      </c>
    </row>
    <row r="825" spans="1:21">
      <c r="A825" s="147"/>
      <c r="B825" s="307" t="s">
        <v>60</v>
      </c>
      <c r="C825" s="308"/>
      <c r="D825" s="309"/>
      <c r="E825" s="310" t="s">
        <v>61</v>
      </c>
      <c r="F825" s="311"/>
      <c r="G825" s="351">
        <v>350</v>
      </c>
      <c r="H825" s="316"/>
      <c r="I825" s="354">
        <v>0</v>
      </c>
      <c r="J825" s="355"/>
      <c r="K825" s="356"/>
      <c r="L825" s="354">
        <v>0</v>
      </c>
      <c r="M825" s="355"/>
      <c r="N825" s="358"/>
      <c r="O825" s="317">
        <f>+I825+O671</f>
        <v>350</v>
      </c>
      <c r="P825" s="315"/>
      <c r="Q825" s="316"/>
      <c r="R825" s="317">
        <f>+L825+R671</f>
        <v>350</v>
      </c>
      <c r="S825" s="315"/>
      <c r="T825" s="316"/>
      <c r="U825" s="60">
        <f t="shared" si="94"/>
        <v>1</v>
      </c>
    </row>
    <row r="826" spans="1:21">
      <c r="A826" s="4"/>
      <c r="B826" s="346" t="s">
        <v>68</v>
      </c>
      <c r="C826" s="359"/>
      <c r="D826" s="360"/>
      <c r="E826" s="361"/>
      <c r="F826" s="362"/>
      <c r="G826" s="363"/>
      <c r="H826" s="364"/>
      <c r="I826" s="365"/>
      <c r="J826" s="366"/>
      <c r="K826" s="366"/>
      <c r="L826" s="366"/>
      <c r="M826" s="366"/>
      <c r="N826" s="367"/>
      <c r="O826" s="381"/>
      <c r="P826" s="382"/>
      <c r="Q826" s="382"/>
      <c r="R826" s="382"/>
      <c r="S826" s="382"/>
      <c r="T826" s="382"/>
      <c r="U826" s="60"/>
    </row>
    <row r="827" spans="1:21">
      <c r="A827" s="147"/>
      <c r="B827" s="307" t="s">
        <v>58</v>
      </c>
      <c r="C827" s="308"/>
      <c r="D827" s="309"/>
      <c r="E827" s="310" t="s">
        <v>61</v>
      </c>
      <c r="F827" s="311"/>
      <c r="G827" s="351">
        <v>2</v>
      </c>
      <c r="H827" s="353"/>
      <c r="I827" s="354">
        <v>0</v>
      </c>
      <c r="J827" s="355"/>
      <c r="K827" s="356"/>
      <c r="L827" s="354">
        <v>0</v>
      </c>
      <c r="M827" s="355"/>
      <c r="N827" s="358"/>
      <c r="O827" s="317">
        <f>+I827+O673</f>
        <v>2</v>
      </c>
      <c r="P827" s="315"/>
      <c r="Q827" s="316"/>
      <c r="R827" s="317">
        <f>+L827+R673</f>
        <v>2</v>
      </c>
      <c r="S827" s="315"/>
      <c r="T827" s="316"/>
      <c r="U827" s="60">
        <f t="shared" si="94"/>
        <v>1</v>
      </c>
    </row>
    <row r="828" spans="1:21">
      <c r="A828" s="4"/>
      <c r="B828" s="307" t="s">
        <v>59</v>
      </c>
      <c r="C828" s="308"/>
      <c r="D828" s="309"/>
      <c r="E828" s="310" t="s">
        <v>61</v>
      </c>
      <c r="F828" s="311"/>
      <c r="G828" s="351">
        <v>20</v>
      </c>
      <c r="H828" s="353"/>
      <c r="I828" s="354">
        <v>0</v>
      </c>
      <c r="J828" s="355"/>
      <c r="K828" s="356"/>
      <c r="L828" s="354">
        <v>0</v>
      </c>
      <c r="M828" s="355"/>
      <c r="N828" s="358"/>
      <c r="O828" s="317">
        <f>+I828+O674</f>
        <v>20</v>
      </c>
      <c r="P828" s="315"/>
      <c r="Q828" s="316"/>
      <c r="R828" s="317">
        <f>+L828+R674</f>
        <v>20</v>
      </c>
      <c r="S828" s="315"/>
      <c r="T828" s="316"/>
      <c r="U828" s="60">
        <f t="shared" si="94"/>
        <v>1</v>
      </c>
    </row>
    <row r="829" spans="1:21">
      <c r="A829" s="147"/>
      <c r="B829" s="307" t="s">
        <v>60</v>
      </c>
      <c r="C829" s="308"/>
      <c r="D829" s="309"/>
      <c r="E829" s="310" t="s">
        <v>61</v>
      </c>
      <c r="F829" s="311"/>
      <c r="G829" s="351">
        <v>333</v>
      </c>
      <c r="H829" s="316"/>
      <c r="I829" s="354">
        <v>0</v>
      </c>
      <c r="J829" s="355"/>
      <c r="K829" s="356"/>
      <c r="L829" s="354">
        <v>0</v>
      </c>
      <c r="M829" s="355"/>
      <c r="N829" s="358"/>
      <c r="O829" s="317">
        <f>+I829+O675</f>
        <v>333</v>
      </c>
      <c r="P829" s="315"/>
      <c r="Q829" s="316"/>
      <c r="R829" s="317">
        <f>+L829+R675</f>
        <v>333</v>
      </c>
      <c r="S829" s="315"/>
      <c r="T829" s="316"/>
      <c r="U829" s="60">
        <f t="shared" si="94"/>
        <v>1</v>
      </c>
    </row>
    <row r="830" spans="1:21">
      <c r="A830" s="4"/>
      <c r="B830" s="346" t="s">
        <v>69</v>
      </c>
      <c r="C830" s="359"/>
      <c r="D830" s="360"/>
      <c r="E830" s="361"/>
      <c r="F830" s="362"/>
      <c r="G830" s="363"/>
      <c r="H830" s="364"/>
      <c r="I830" s="365"/>
      <c r="J830" s="366"/>
      <c r="K830" s="366"/>
      <c r="L830" s="366"/>
      <c r="M830" s="366"/>
      <c r="N830" s="367"/>
      <c r="O830" s="381"/>
      <c r="P830" s="382"/>
      <c r="Q830" s="382"/>
      <c r="R830" s="382"/>
      <c r="S830" s="382"/>
      <c r="T830" s="382"/>
      <c r="U830" s="60"/>
    </row>
    <row r="831" spans="1:21" ht="15" customHeight="1">
      <c r="A831" s="147"/>
      <c r="B831" s="307" t="s">
        <v>124</v>
      </c>
      <c r="C831" s="308"/>
      <c r="D831" s="309"/>
      <c r="E831" s="310" t="s">
        <v>61</v>
      </c>
      <c r="F831" s="311"/>
      <c r="G831" s="351">
        <v>330</v>
      </c>
      <c r="H831" s="353"/>
      <c r="I831" s="354">
        <v>40</v>
      </c>
      <c r="J831" s="355"/>
      <c r="K831" s="356"/>
      <c r="L831" s="354">
        <v>20</v>
      </c>
      <c r="M831" s="355"/>
      <c r="N831" s="358"/>
      <c r="O831" s="317">
        <f>+I831+O677</f>
        <v>130</v>
      </c>
      <c r="P831" s="315"/>
      <c r="Q831" s="316"/>
      <c r="R831" s="317">
        <f>+L831+R677</f>
        <v>120</v>
      </c>
      <c r="S831" s="315"/>
      <c r="T831" s="316"/>
      <c r="U831" s="60">
        <f t="shared" si="94"/>
        <v>0.36363636363636365</v>
      </c>
    </row>
    <row r="832" spans="1:21">
      <c r="A832" s="4"/>
      <c r="B832" s="307" t="s">
        <v>58</v>
      </c>
      <c r="C832" s="308"/>
      <c r="D832" s="309"/>
      <c r="E832" s="310" t="s">
        <v>61</v>
      </c>
      <c r="F832" s="311"/>
      <c r="G832" s="351">
        <v>2</v>
      </c>
      <c r="H832" s="353"/>
      <c r="I832" s="354">
        <v>0</v>
      </c>
      <c r="J832" s="355"/>
      <c r="K832" s="356"/>
      <c r="L832" s="354">
        <v>0</v>
      </c>
      <c r="M832" s="355"/>
      <c r="N832" s="358"/>
      <c r="O832" s="317">
        <f>+I832+O678</f>
        <v>2</v>
      </c>
      <c r="P832" s="315"/>
      <c r="Q832" s="316"/>
      <c r="R832" s="317">
        <f>+L832+R678</f>
        <v>2</v>
      </c>
      <c r="S832" s="315"/>
      <c r="T832" s="316"/>
      <c r="U832" s="60">
        <f t="shared" si="94"/>
        <v>1</v>
      </c>
    </row>
    <row r="833" spans="1:21">
      <c r="A833" s="4"/>
      <c r="B833" s="307" t="s">
        <v>59</v>
      </c>
      <c r="C833" s="308"/>
      <c r="D833" s="309"/>
      <c r="E833" s="310" t="s">
        <v>61</v>
      </c>
      <c r="F833" s="311"/>
      <c r="G833" s="351">
        <v>20</v>
      </c>
      <c r="H833" s="353"/>
      <c r="I833" s="354">
        <v>0</v>
      </c>
      <c r="J833" s="355"/>
      <c r="K833" s="356"/>
      <c r="L833" s="354">
        <v>0</v>
      </c>
      <c r="M833" s="355"/>
      <c r="N833" s="358"/>
      <c r="O833" s="317">
        <f>+I833+O679</f>
        <v>20</v>
      </c>
      <c r="P833" s="315"/>
      <c r="Q833" s="316"/>
      <c r="R833" s="317">
        <f>+L833+R679</f>
        <v>20</v>
      </c>
      <c r="S833" s="315"/>
      <c r="T833" s="316"/>
      <c r="U833" s="60">
        <f t="shared" si="94"/>
        <v>1</v>
      </c>
    </row>
    <row r="834" spans="1:21">
      <c r="A834" s="147"/>
      <c r="B834" s="307" t="s">
        <v>60</v>
      </c>
      <c r="C834" s="308"/>
      <c r="D834" s="309"/>
      <c r="E834" s="310" t="s">
        <v>61</v>
      </c>
      <c r="F834" s="311"/>
      <c r="G834" s="351">
        <v>681</v>
      </c>
      <c r="H834" s="316"/>
      <c r="I834" s="354">
        <v>40</v>
      </c>
      <c r="J834" s="355"/>
      <c r="K834" s="356"/>
      <c r="L834" s="354">
        <v>25</v>
      </c>
      <c r="M834" s="355"/>
      <c r="N834" s="358"/>
      <c r="O834" s="317">
        <f>+I834+O680</f>
        <v>423</v>
      </c>
      <c r="P834" s="315"/>
      <c r="Q834" s="316"/>
      <c r="R834" s="317">
        <f>+L834+R680</f>
        <v>386</v>
      </c>
      <c r="S834" s="315"/>
      <c r="T834" s="316"/>
      <c r="U834" s="60">
        <f t="shared" si="94"/>
        <v>0.56681350954478704</v>
      </c>
    </row>
    <row r="835" spans="1:21">
      <c r="A835" s="147"/>
      <c r="B835" s="307" t="s">
        <v>70</v>
      </c>
      <c r="C835" s="308"/>
      <c r="D835" s="309"/>
      <c r="E835" s="310" t="s">
        <v>61</v>
      </c>
      <c r="F835" s="311"/>
      <c r="G835" s="351">
        <v>102</v>
      </c>
      <c r="H835" s="353"/>
      <c r="I835" s="354">
        <v>12</v>
      </c>
      <c r="J835" s="355"/>
      <c r="K835" s="356"/>
      <c r="L835" s="354">
        <v>6</v>
      </c>
      <c r="M835" s="355"/>
      <c r="N835" s="358"/>
      <c r="O835" s="317">
        <f>+I835+O681</f>
        <v>24</v>
      </c>
      <c r="P835" s="315"/>
      <c r="Q835" s="316"/>
      <c r="R835" s="317">
        <f>+L835+R681</f>
        <v>12</v>
      </c>
      <c r="S835" s="315"/>
      <c r="T835" s="316"/>
      <c r="U835" s="60">
        <f t="shared" si="94"/>
        <v>0.11764705882352941</v>
      </c>
    </row>
    <row r="836" spans="1:21">
      <c r="A836" s="4"/>
      <c r="B836" s="346" t="s">
        <v>71</v>
      </c>
      <c r="C836" s="359"/>
      <c r="D836" s="360"/>
      <c r="E836" s="361"/>
      <c r="F836" s="362"/>
      <c r="G836" s="363"/>
      <c r="H836" s="364"/>
      <c r="I836" s="365"/>
      <c r="J836" s="366"/>
      <c r="K836" s="366"/>
      <c r="L836" s="366"/>
      <c r="M836" s="366"/>
      <c r="N836" s="367"/>
      <c r="O836" s="381"/>
      <c r="P836" s="382"/>
      <c r="Q836" s="382"/>
      <c r="R836" s="382"/>
      <c r="S836" s="382"/>
      <c r="T836" s="382"/>
      <c r="U836" s="60"/>
    </row>
    <row r="837" spans="1:21" s="40" customFormat="1">
      <c r="A837" s="149"/>
      <c r="B837" s="368" t="s">
        <v>81</v>
      </c>
      <c r="C837" s="369"/>
      <c r="D837" s="370"/>
      <c r="E837" s="371" t="s">
        <v>74</v>
      </c>
      <c r="F837" s="372"/>
      <c r="G837" s="373">
        <v>260</v>
      </c>
      <c r="H837" s="374"/>
      <c r="I837" s="354">
        <v>40</v>
      </c>
      <c r="J837" s="355"/>
      <c r="K837" s="356"/>
      <c r="L837" s="517">
        <v>27.37</v>
      </c>
      <c r="M837" s="518"/>
      <c r="N837" s="519"/>
      <c r="O837" s="317">
        <f>+I837+O683</f>
        <v>140</v>
      </c>
      <c r="P837" s="315"/>
      <c r="Q837" s="316"/>
      <c r="R837" s="317">
        <f>+L837+R683</f>
        <v>137</v>
      </c>
      <c r="S837" s="315"/>
      <c r="T837" s="316"/>
      <c r="U837" s="60">
        <f t="shared" si="94"/>
        <v>0.52692307692307694</v>
      </c>
    </row>
    <row r="838" spans="1:21">
      <c r="A838" s="4"/>
      <c r="B838" s="346" t="s">
        <v>72</v>
      </c>
      <c r="C838" s="359"/>
      <c r="D838" s="360"/>
      <c r="E838" s="361"/>
      <c r="F838" s="362"/>
      <c r="G838" s="363"/>
      <c r="H838" s="364"/>
      <c r="I838" s="365"/>
      <c r="J838" s="366"/>
      <c r="K838" s="366"/>
      <c r="L838" s="366"/>
      <c r="M838" s="366"/>
      <c r="N838" s="367"/>
      <c r="O838" s="381"/>
      <c r="P838" s="382"/>
      <c r="Q838" s="382"/>
      <c r="R838" s="382"/>
      <c r="S838" s="382"/>
      <c r="T838" s="382"/>
      <c r="U838" s="60"/>
    </row>
    <row r="839" spans="1:21">
      <c r="A839" s="4"/>
      <c r="B839" s="307" t="s">
        <v>58</v>
      </c>
      <c r="C839" s="308"/>
      <c r="D839" s="309"/>
      <c r="E839" s="310" t="s">
        <v>61</v>
      </c>
      <c r="F839" s="311"/>
      <c r="G839" s="351">
        <v>1</v>
      </c>
      <c r="H839" s="353"/>
      <c r="I839" s="354">
        <v>0</v>
      </c>
      <c r="J839" s="355"/>
      <c r="K839" s="356"/>
      <c r="L839" s="354">
        <v>0</v>
      </c>
      <c r="M839" s="355"/>
      <c r="N839" s="358"/>
      <c r="O839" s="317">
        <f>+I839+O685</f>
        <v>1</v>
      </c>
      <c r="P839" s="315"/>
      <c r="Q839" s="316"/>
      <c r="R839" s="317">
        <f>+L839+R685</f>
        <v>1</v>
      </c>
      <c r="S839" s="315"/>
      <c r="T839" s="316"/>
      <c r="U839" s="60">
        <f t="shared" si="94"/>
        <v>1</v>
      </c>
    </row>
    <row r="840" spans="1:21">
      <c r="A840" s="4"/>
      <c r="B840" s="307" t="s">
        <v>59</v>
      </c>
      <c r="C840" s="308"/>
      <c r="D840" s="309"/>
      <c r="E840" s="310" t="s">
        <v>61</v>
      </c>
      <c r="F840" s="311"/>
      <c r="G840" s="351">
        <v>10</v>
      </c>
      <c r="H840" s="353"/>
      <c r="I840" s="354">
        <v>0</v>
      </c>
      <c r="J840" s="355"/>
      <c r="K840" s="356"/>
      <c r="L840" s="354">
        <v>0</v>
      </c>
      <c r="M840" s="355"/>
      <c r="N840" s="358"/>
      <c r="O840" s="317">
        <f>+I840+O686</f>
        <v>10</v>
      </c>
      <c r="P840" s="315"/>
      <c r="Q840" s="316"/>
      <c r="R840" s="317">
        <f>+L840+R686</f>
        <v>10</v>
      </c>
      <c r="S840" s="315"/>
      <c r="T840" s="316"/>
      <c r="U840" s="60">
        <f t="shared" si="94"/>
        <v>1</v>
      </c>
    </row>
    <row r="841" spans="1:21">
      <c r="A841" s="147"/>
      <c r="B841" s="307" t="s">
        <v>60</v>
      </c>
      <c r="C841" s="308"/>
      <c r="D841" s="309"/>
      <c r="E841" s="310" t="s">
        <v>61</v>
      </c>
      <c r="F841" s="311"/>
      <c r="G841" s="351">
        <v>167</v>
      </c>
      <c r="H841" s="316"/>
      <c r="I841" s="354">
        <v>0</v>
      </c>
      <c r="J841" s="355"/>
      <c r="K841" s="356"/>
      <c r="L841" s="354">
        <v>0</v>
      </c>
      <c r="M841" s="355"/>
      <c r="N841" s="358"/>
      <c r="O841" s="317">
        <f>+I841+O687</f>
        <v>167</v>
      </c>
      <c r="P841" s="315"/>
      <c r="Q841" s="316"/>
      <c r="R841" s="317">
        <f>+L841+R687</f>
        <v>167</v>
      </c>
      <c r="S841" s="315"/>
      <c r="T841" s="316"/>
      <c r="U841" s="60">
        <f t="shared" si="94"/>
        <v>1</v>
      </c>
    </row>
    <row r="842" spans="1:21">
      <c r="A842" s="4"/>
      <c r="B842" s="346" t="s">
        <v>73</v>
      </c>
      <c r="C842" s="359"/>
      <c r="D842" s="360"/>
      <c r="E842" s="361"/>
      <c r="F842" s="362"/>
      <c r="G842" s="363"/>
      <c r="H842" s="364"/>
      <c r="I842" s="365"/>
      <c r="J842" s="366"/>
      <c r="K842" s="366"/>
      <c r="L842" s="366"/>
      <c r="M842" s="366"/>
      <c r="N842" s="367"/>
      <c r="O842" s="381"/>
      <c r="P842" s="382"/>
      <c r="Q842" s="382"/>
      <c r="R842" s="382"/>
      <c r="S842" s="382"/>
      <c r="T842" s="382"/>
      <c r="U842" s="60"/>
    </row>
    <row r="843" spans="1:21">
      <c r="A843" s="147"/>
      <c r="B843" s="307" t="s">
        <v>81</v>
      </c>
      <c r="C843" s="308"/>
      <c r="D843" s="309"/>
      <c r="E843" s="310" t="s">
        <v>74</v>
      </c>
      <c r="F843" s="311"/>
      <c r="G843" s="351">
        <v>100</v>
      </c>
      <c r="H843" s="353"/>
      <c r="I843" s="354">
        <v>0</v>
      </c>
      <c r="J843" s="355"/>
      <c r="K843" s="356"/>
      <c r="L843" s="354">
        <v>0</v>
      </c>
      <c r="M843" s="355"/>
      <c r="N843" s="358"/>
      <c r="O843" s="317">
        <f>+I843+O689</f>
        <v>100</v>
      </c>
      <c r="P843" s="315"/>
      <c r="Q843" s="316"/>
      <c r="R843" s="317">
        <f>+L843+R689</f>
        <v>100</v>
      </c>
      <c r="S843" s="315"/>
      <c r="T843" s="316"/>
      <c r="U843" s="60">
        <f t="shared" si="94"/>
        <v>1</v>
      </c>
    </row>
    <row r="844" spans="1:21">
      <c r="A844" s="4"/>
      <c r="B844" s="346" t="s">
        <v>76</v>
      </c>
      <c r="C844" s="359"/>
      <c r="D844" s="360"/>
      <c r="E844" s="361"/>
      <c r="F844" s="362"/>
      <c r="G844" s="363"/>
      <c r="H844" s="364"/>
      <c r="I844" s="365"/>
      <c r="J844" s="366"/>
      <c r="K844" s="366"/>
      <c r="L844" s="366"/>
      <c r="M844" s="366"/>
      <c r="N844" s="367"/>
      <c r="O844" s="381"/>
      <c r="P844" s="382"/>
      <c r="Q844" s="382"/>
      <c r="R844" s="382"/>
      <c r="S844" s="382"/>
      <c r="T844" s="382"/>
      <c r="U844" s="60"/>
    </row>
    <row r="845" spans="1:21">
      <c r="A845" s="147"/>
      <c r="B845" s="307" t="s">
        <v>124</v>
      </c>
      <c r="C845" s="308"/>
      <c r="D845" s="309"/>
      <c r="E845" s="310" t="s">
        <v>61</v>
      </c>
      <c r="F845" s="311"/>
      <c r="G845" s="351">
        <v>580</v>
      </c>
      <c r="H845" s="353"/>
      <c r="I845" s="354">
        <v>50</v>
      </c>
      <c r="J845" s="355"/>
      <c r="K845" s="356"/>
      <c r="L845" s="354">
        <v>0</v>
      </c>
      <c r="M845" s="355"/>
      <c r="N845" s="358"/>
      <c r="O845" s="317">
        <f t="shared" ref="O845:O850" si="95">+I845+O691</f>
        <v>280</v>
      </c>
      <c r="P845" s="315"/>
      <c r="Q845" s="316"/>
      <c r="R845" s="317">
        <f t="shared" ref="R845:R850" si="96">+L845+R691</f>
        <v>231</v>
      </c>
      <c r="S845" s="315"/>
      <c r="T845" s="316"/>
      <c r="U845" s="60">
        <f t="shared" si="94"/>
        <v>0.39827586206896554</v>
      </c>
    </row>
    <row r="846" spans="1:21">
      <c r="A846" s="4"/>
      <c r="B846" s="307" t="s">
        <v>58</v>
      </c>
      <c r="C846" s="308"/>
      <c r="D846" s="309"/>
      <c r="E846" s="310" t="s">
        <v>61</v>
      </c>
      <c r="F846" s="311"/>
      <c r="G846" s="351">
        <v>5</v>
      </c>
      <c r="H846" s="353"/>
      <c r="I846" s="354">
        <v>0</v>
      </c>
      <c r="J846" s="355"/>
      <c r="K846" s="356"/>
      <c r="L846" s="354">
        <v>0</v>
      </c>
      <c r="M846" s="355"/>
      <c r="N846" s="358"/>
      <c r="O846" s="317">
        <f t="shared" si="95"/>
        <v>5</v>
      </c>
      <c r="P846" s="315"/>
      <c r="Q846" s="316"/>
      <c r="R846" s="317">
        <f t="shared" si="96"/>
        <v>5</v>
      </c>
      <c r="S846" s="315"/>
      <c r="T846" s="316"/>
      <c r="U846" s="60">
        <f t="shared" si="94"/>
        <v>1</v>
      </c>
    </row>
    <row r="847" spans="1:21">
      <c r="A847" s="4"/>
      <c r="B847" s="307" t="s">
        <v>59</v>
      </c>
      <c r="C847" s="308"/>
      <c r="D847" s="309"/>
      <c r="E847" s="310" t="s">
        <v>61</v>
      </c>
      <c r="F847" s="311"/>
      <c r="G847" s="351">
        <v>50</v>
      </c>
      <c r="H847" s="353"/>
      <c r="I847" s="314">
        <v>0</v>
      </c>
      <c r="J847" s="315"/>
      <c r="K847" s="316"/>
      <c r="L847" s="314">
        <v>0</v>
      </c>
      <c r="M847" s="315"/>
      <c r="N847" s="352"/>
      <c r="O847" s="317">
        <f t="shared" si="95"/>
        <v>50</v>
      </c>
      <c r="P847" s="315"/>
      <c r="Q847" s="316"/>
      <c r="R847" s="317">
        <f t="shared" si="96"/>
        <v>50</v>
      </c>
      <c r="S847" s="315"/>
      <c r="T847" s="316"/>
      <c r="U847" s="60">
        <f t="shared" si="94"/>
        <v>1</v>
      </c>
    </row>
    <row r="848" spans="1:21">
      <c r="A848" s="147"/>
      <c r="B848" s="307" t="s">
        <v>60</v>
      </c>
      <c r="C848" s="308"/>
      <c r="D848" s="309"/>
      <c r="E848" s="310" t="s">
        <v>61</v>
      </c>
      <c r="F848" s="311"/>
      <c r="G848" s="351">
        <v>1708</v>
      </c>
      <c r="H848" s="316"/>
      <c r="I848" s="314">
        <v>100</v>
      </c>
      <c r="J848" s="315"/>
      <c r="K848" s="316"/>
      <c r="L848" s="314">
        <v>0</v>
      </c>
      <c r="M848" s="315"/>
      <c r="N848" s="352"/>
      <c r="O848" s="317">
        <f t="shared" si="95"/>
        <v>1031</v>
      </c>
      <c r="P848" s="315"/>
      <c r="Q848" s="316"/>
      <c r="R848" s="317">
        <f t="shared" si="96"/>
        <v>858</v>
      </c>
      <c r="S848" s="315"/>
      <c r="T848" s="316"/>
      <c r="U848" s="60">
        <f t="shared" si="94"/>
        <v>0.50234192037470726</v>
      </c>
    </row>
    <row r="849" spans="1:21">
      <c r="A849" s="147"/>
      <c r="B849" s="307" t="s">
        <v>75</v>
      </c>
      <c r="C849" s="308"/>
      <c r="D849" s="309"/>
      <c r="E849" s="310" t="s">
        <v>61</v>
      </c>
      <c r="F849" s="311"/>
      <c r="G849" s="351">
        <v>8</v>
      </c>
      <c r="H849" s="353"/>
      <c r="I849" s="314">
        <v>0</v>
      </c>
      <c r="J849" s="315"/>
      <c r="K849" s="316"/>
      <c r="L849" s="314">
        <v>0</v>
      </c>
      <c r="M849" s="315"/>
      <c r="N849" s="352"/>
      <c r="O849" s="317">
        <f t="shared" si="95"/>
        <v>8</v>
      </c>
      <c r="P849" s="315"/>
      <c r="Q849" s="316"/>
      <c r="R849" s="317">
        <f t="shared" si="96"/>
        <v>8</v>
      </c>
      <c r="S849" s="315"/>
      <c r="T849" s="316"/>
      <c r="U849" s="60">
        <f t="shared" si="94"/>
        <v>1</v>
      </c>
    </row>
    <row r="850" spans="1:21">
      <c r="A850" s="147"/>
      <c r="B850" s="307" t="s">
        <v>60</v>
      </c>
      <c r="C850" s="308"/>
      <c r="D850" s="309"/>
      <c r="E850" s="310" t="s">
        <v>61</v>
      </c>
      <c r="F850" s="311"/>
      <c r="G850" s="351">
        <v>96</v>
      </c>
      <c r="H850" s="353"/>
      <c r="I850" s="314">
        <v>8</v>
      </c>
      <c r="J850" s="315"/>
      <c r="K850" s="316"/>
      <c r="L850" s="314">
        <v>0</v>
      </c>
      <c r="M850" s="315"/>
      <c r="N850" s="352"/>
      <c r="O850" s="317">
        <f t="shared" si="95"/>
        <v>48</v>
      </c>
      <c r="P850" s="315"/>
      <c r="Q850" s="316"/>
      <c r="R850" s="317">
        <f t="shared" si="96"/>
        <v>40</v>
      </c>
      <c r="S850" s="315"/>
      <c r="T850" s="316"/>
      <c r="U850" s="60">
        <f t="shared" si="94"/>
        <v>0.41666666666666669</v>
      </c>
    </row>
    <row r="851" spans="1:21">
      <c r="A851" s="4"/>
      <c r="B851" s="346" t="s">
        <v>77</v>
      </c>
      <c r="C851" s="359"/>
      <c r="D851" s="360"/>
      <c r="E851" s="361"/>
      <c r="F851" s="362"/>
      <c r="G851" s="363"/>
      <c r="H851" s="364"/>
      <c r="I851" s="381"/>
      <c r="J851" s="382"/>
      <c r="K851" s="382"/>
      <c r="L851" s="382"/>
      <c r="M851" s="382"/>
      <c r="N851" s="362"/>
      <c r="O851" s="381"/>
      <c r="P851" s="382"/>
      <c r="Q851" s="382"/>
      <c r="R851" s="382"/>
      <c r="S851" s="382"/>
      <c r="T851" s="382"/>
      <c r="U851" s="60"/>
    </row>
    <row r="852" spans="1:21">
      <c r="A852" s="147"/>
      <c r="B852" s="307" t="s">
        <v>81</v>
      </c>
      <c r="C852" s="308"/>
      <c r="D852" s="309"/>
      <c r="E852" s="310" t="s">
        <v>74</v>
      </c>
      <c r="F852" s="311"/>
      <c r="G852" s="351">
        <v>500</v>
      </c>
      <c r="H852" s="353"/>
      <c r="I852" s="314">
        <v>130</v>
      </c>
      <c r="J852" s="315"/>
      <c r="K852" s="316"/>
      <c r="L852" s="530">
        <v>90.93</v>
      </c>
      <c r="M852" s="531"/>
      <c r="N852" s="532"/>
      <c r="O852" s="317">
        <f>+I852+O698</f>
        <v>275</v>
      </c>
      <c r="P852" s="315"/>
      <c r="Q852" s="316"/>
      <c r="R852" s="317">
        <f>+L852+R698</f>
        <v>231.32</v>
      </c>
      <c r="S852" s="315"/>
      <c r="T852" s="316"/>
      <c r="U852" s="60">
        <f t="shared" si="94"/>
        <v>0.46264</v>
      </c>
    </row>
    <row r="853" spans="1:21">
      <c r="A853" s="4"/>
      <c r="B853" s="346" t="s">
        <v>125</v>
      </c>
      <c r="C853" s="359"/>
      <c r="D853" s="360"/>
      <c r="E853" s="361"/>
      <c r="F853" s="362"/>
      <c r="G853" s="363"/>
      <c r="H853" s="364"/>
      <c r="I853" s="381"/>
      <c r="J853" s="382"/>
      <c r="K853" s="382"/>
      <c r="L853" s="382"/>
      <c r="M853" s="382"/>
      <c r="N853" s="362"/>
      <c r="O853" s="381"/>
      <c r="P853" s="382"/>
      <c r="Q853" s="382"/>
      <c r="R853" s="382"/>
      <c r="S853" s="382"/>
      <c r="T853" s="382"/>
      <c r="U853" s="60"/>
    </row>
    <row r="854" spans="1:21">
      <c r="A854" s="4"/>
      <c r="B854" s="307" t="s">
        <v>126</v>
      </c>
      <c r="C854" s="308"/>
      <c r="D854" s="309"/>
      <c r="E854" s="310" t="s">
        <v>61</v>
      </c>
      <c r="F854" s="311"/>
      <c r="G854" s="351">
        <v>8</v>
      </c>
      <c r="H854" s="353"/>
      <c r="I854" s="314">
        <v>0</v>
      </c>
      <c r="J854" s="315"/>
      <c r="K854" s="316"/>
      <c r="L854" s="314">
        <v>8</v>
      </c>
      <c r="M854" s="315"/>
      <c r="N854" s="352"/>
      <c r="O854" s="317">
        <f>+I854+O700</f>
        <v>8</v>
      </c>
      <c r="P854" s="315"/>
      <c r="Q854" s="316"/>
      <c r="R854" s="317">
        <f>+L854+R700</f>
        <v>8</v>
      </c>
      <c r="S854" s="315"/>
      <c r="T854" s="316"/>
      <c r="U854" s="60">
        <f t="shared" si="94"/>
        <v>1</v>
      </c>
    </row>
    <row r="855" spans="1:21" ht="15" customHeight="1">
      <c r="A855" s="147"/>
      <c r="B855" s="307" t="s">
        <v>60</v>
      </c>
      <c r="C855" s="308"/>
      <c r="D855" s="309"/>
      <c r="E855" s="310" t="s">
        <v>61</v>
      </c>
      <c r="F855" s="311"/>
      <c r="G855" s="351">
        <v>64</v>
      </c>
      <c r="H855" s="353"/>
      <c r="I855" s="314">
        <v>16</v>
      </c>
      <c r="J855" s="315"/>
      <c r="K855" s="316"/>
      <c r="L855" s="314">
        <v>8</v>
      </c>
      <c r="M855" s="315"/>
      <c r="N855" s="352"/>
      <c r="O855" s="317">
        <f>+I855+O701</f>
        <v>32</v>
      </c>
      <c r="P855" s="315"/>
      <c r="Q855" s="316"/>
      <c r="R855" s="317">
        <f>+L855+R701</f>
        <v>8</v>
      </c>
      <c r="S855" s="315"/>
      <c r="T855" s="316"/>
      <c r="U855" s="60">
        <f t="shared" si="94"/>
        <v>0.125</v>
      </c>
    </row>
    <row r="856" spans="1:21">
      <c r="A856" s="4"/>
      <c r="B856" s="346" t="s">
        <v>84</v>
      </c>
      <c r="C856" s="347"/>
      <c r="D856" s="348"/>
      <c r="E856" s="349"/>
      <c r="F856" s="350"/>
      <c r="G856" s="351"/>
      <c r="H856" s="316"/>
      <c r="I856" s="314"/>
      <c r="J856" s="315"/>
      <c r="K856" s="316"/>
      <c r="L856" s="317"/>
      <c r="M856" s="315"/>
      <c r="N856" s="352"/>
      <c r="O856" s="317"/>
      <c r="P856" s="315"/>
      <c r="Q856" s="315"/>
      <c r="R856" s="315"/>
      <c r="S856" s="315"/>
      <c r="T856" s="315"/>
      <c r="U856" s="60"/>
    </row>
    <row r="857" spans="1:21" s="40" customFormat="1">
      <c r="A857" s="149"/>
      <c r="B857" s="368" t="s">
        <v>78</v>
      </c>
      <c r="C857" s="369"/>
      <c r="D857" s="370"/>
      <c r="E857" s="371" t="s">
        <v>61</v>
      </c>
      <c r="F857" s="372"/>
      <c r="G857" s="373">
        <v>36</v>
      </c>
      <c r="H857" s="374"/>
      <c r="I857" s="354">
        <v>6</v>
      </c>
      <c r="J857" s="355"/>
      <c r="K857" s="356"/>
      <c r="L857" s="354">
        <v>6</v>
      </c>
      <c r="M857" s="355"/>
      <c r="N857" s="358"/>
      <c r="O857" s="317">
        <f>+I857+O703</f>
        <v>6</v>
      </c>
      <c r="P857" s="315"/>
      <c r="Q857" s="316"/>
      <c r="R857" s="317">
        <f>+L857+R703</f>
        <v>6</v>
      </c>
      <c r="S857" s="315"/>
      <c r="T857" s="316"/>
      <c r="U857" s="60">
        <f t="shared" si="94"/>
        <v>0.16666666666666666</v>
      </c>
    </row>
    <row r="858" spans="1:21" s="40" customFormat="1">
      <c r="A858" s="150"/>
      <c r="B858" s="375" t="s">
        <v>79</v>
      </c>
      <c r="C858" s="526"/>
      <c r="D858" s="527"/>
      <c r="E858" s="528"/>
      <c r="F858" s="529"/>
      <c r="G858" s="373"/>
      <c r="H858" s="356"/>
      <c r="I858" s="354"/>
      <c r="J858" s="355"/>
      <c r="K858" s="356"/>
      <c r="L858" s="357"/>
      <c r="M858" s="355"/>
      <c r="N858" s="358"/>
      <c r="O858" s="357"/>
      <c r="P858" s="355"/>
      <c r="Q858" s="355"/>
      <c r="R858" s="355"/>
      <c r="S858" s="355"/>
      <c r="T858" s="355"/>
      <c r="U858" s="60"/>
    </row>
    <row r="859" spans="1:21" s="40" customFormat="1" ht="15" customHeight="1">
      <c r="A859" s="149"/>
      <c r="B859" s="368" t="s">
        <v>79</v>
      </c>
      <c r="C859" s="369"/>
      <c r="D859" s="370"/>
      <c r="E859" s="371" t="s">
        <v>61</v>
      </c>
      <c r="F859" s="372"/>
      <c r="G859" s="373">
        <v>15</v>
      </c>
      <c r="H859" s="356"/>
      <c r="I859" s="354">
        <v>5</v>
      </c>
      <c r="J859" s="355"/>
      <c r="K859" s="356"/>
      <c r="L859" s="354">
        <v>0</v>
      </c>
      <c r="M859" s="355"/>
      <c r="N859" s="358"/>
      <c r="O859" s="317">
        <f>+I859+O705</f>
        <v>5</v>
      </c>
      <c r="P859" s="315"/>
      <c r="Q859" s="316"/>
      <c r="R859" s="317">
        <f>+L859+R705</f>
        <v>0</v>
      </c>
      <c r="S859" s="315"/>
      <c r="T859" s="316"/>
      <c r="U859" s="60">
        <f t="shared" si="94"/>
        <v>0</v>
      </c>
    </row>
    <row r="860" spans="1:21" s="40" customFormat="1" ht="15" customHeight="1">
      <c r="A860" s="150"/>
      <c r="B860" s="375" t="s">
        <v>80</v>
      </c>
      <c r="C860" s="526"/>
      <c r="D860" s="527"/>
      <c r="E860" s="528"/>
      <c r="F860" s="529"/>
      <c r="G860" s="373"/>
      <c r="H860" s="356"/>
      <c r="I860" s="354"/>
      <c r="J860" s="355"/>
      <c r="K860" s="356"/>
      <c r="L860" s="357"/>
      <c r="M860" s="355"/>
      <c r="N860" s="358"/>
      <c r="O860" s="357"/>
      <c r="P860" s="355"/>
      <c r="Q860" s="355"/>
      <c r="R860" s="355"/>
      <c r="S860" s="355"/>
      <c r="T860" s="355"/>
      <c r="U860" s="60"/>
    </row>
    <row r="861" spans="1:21" s="40" customFormat="1" ht="15" customHeight="1" thickBot="1">
      <c r="A861" s="149"/>
      <c r="B861" s="368" t="s">
        <v>80</v>
      </c>
      <c r="C861" s="369"/>
      <c r="D861" s="370"/>
      <c r="E861" s="371" t="s">
        <v>61</v>
      </c>
      <c r="F861" s="372"/>
      <c r="G861" s="520">
        <v>1</v>
      </c>
      <c r="H861" s="521"/>
      <c r="I861" s="522">
        <v>0</v>
      </c>
      <c r="J861" s="523"/>
      <c r="K861" s="521"/>
      <c r="L861" s="524">
        <v>0</v>
      </c>
      <c r="M861" s="523"/>
      <c r="N861" s="525"/>
      <c r="O861" s="317">
        <f>+I861+O707</f>
        <v>0</v>
      </c>
      <c r="P861" s="315"/>
      <c r="Q861" s="316"/>
      <c r="R861" s="317">
        <f>+L861+R707</f>
        <v>0</v>
      </c>
      <c r="S861" s="315"/>
      <c r="T861" s="316"/>
      <c r="U861" s="60">
        <f t="shared" si="94"/>
        <v>0</v>
      </c>
    </row>
    <row r="862" spans="1:21" ht="15.75" thickBot="1">
      <c r="A862" s="4"/>
      <c r="B862" s="318"/>
      <c r="C862" s="319"/>
      <c r="D862" s="319"/>
      <c r="E862" s="319"/>
      <c r="F862" s="320"/>
      <c r="G862" s="321"/>
      <c r="H862" s="322"/>
      <c r="I862" s="322"/>
      <c r="J862" s="322"/>
      <c r="K862" s="322"/>
      <c r="L862" s="322"/>
      <c r="M862" s="322"/>
      <c r="N862" s="323"/>
      <c r="O862" s="321"/>
      <c r="P862" s="322"/>
      <c r="Q862" s="322"/>
      <c r="R862" s="322"/>
      <c r="S862" s="322"/>
      <c r="T862" s="322"/>
      <c r="U862" s="323"/>
    </row>
    <row r="863" spans="1:21" ht="15.75" thickBot="1">
      <c r="B863" s="7"/>
      <c r="C863" s="8"/>
      <c r="D863" s="9"/>
      <c r="E863" s="10"/>
      <c r="F863" s="11"/>
      <c r="G863" s="12"/>
      <c r="H863" s="13"/>
      <c r="I863" s="14"/>
      <c r="J863" s="14"/>
      <c r="K863" s="15"/>
      <c r="L863" s="14"/>
      <c r="M863" s="15"/>
      <c r="N863" s="14"/>
      <c r="O863" s="14"/>
      <c r="P863" s="14"/>
      <c r="Q863" s="14"/>
      <c r="R863" s="15"/>
      <c r="S863" s="14"/>
      <c r="T863" s="12"/>
      <c r="U863" s="197"/>
    </row>
    <row r="864" spans="1:21" ht="16.5" customHeight="1" thickBot="1">
      <c r="A864" s="4"/>
      <c r="B864" s="324" t="s">
        <v>22</v>
      </c>
      <c r="C864" s="325"/>
      <c r="D864" s="325"/>
      <c r="E864" s="325"/>
      <c r="F864" s="326"/>
      <c r="G864" s="330" t="s">
        <v>127</v>
      </c>
      <c r="H864" s="331"/>
      <c r="I864" s="331"/>
      <c r="J864" s="331"/>
      <c r="K864" s="331"/>
      <c r="L864" s="331"/>
      <c r="M864" s="331"/>
      <c r="N864" s="331"/>
      <c r="O864" s="331"/>
      <c r="P864" s="331"/>
      <c r="Q864" s="331"/>
      <c r="R864" s="331"/>
      <c r="S864" s="331"/>
      <c r="T864" s="331"/>
      <c r="U864" s="332"/>
    </row>
    <row r="865" spans="1:21" ht="15.75" thickBot="1">
      <c r="A865" s="4"/>
      <c r="B865" s="327"/>
      <c r="C865" s="328"/>
      <c r="D865" s="328"/>
      <c r="E865" s="328"/>
      <c r="F865" s="329"/>
      <c r="G865" s="333" t="s">
        <v>24</v>
      </c>
      <c r="H865" s="334"/>
      <c r="I865" s="328" t="s">
        <v>16</v>
      </c>
      <c r="J865" s="328"/>
      <c r="K865" s="328"/>
      <c r="L865" s="328"/>
      <c r="M865" s="328"/>
      <c r="N865" s="329"/>
      <c r="O865" s="339" t="s">
        <v>17</v>
      </c>
      <c r="P865" s="340"/>
      <c r="Q865" s="340"/>
      <c r="R865" s="340"/>
      <c r="S865" s="340"/>
      <c r="T865" s="340"/>
      <c r="U865" s="341"/>
    </row>
    <row r="866" spans="1:21" ht="15.75" customHeight="1" thickBot="1">
      <c r="A866" s="4"/>
      <c r="B866" s="327"/>
      <c r="C866" s="328"/>
      <c r="D866" s="328"/>
      <c r="E866" s="328"/>
      <c r="F866" s="329"/>
      <c r="G866" s="335"/>
      <c r="H866" s="336"/>
      <c r="I866" s="280" t="s">
        <v>18</v>
      </c>
      <c r="J866" s="281"/>
      <c r="K866" s="282"/>
      <c r="L866" s="280" t="s">
        <v>25</v>
      </c>
      <c r="M866" s="281"/>
      <c r="N866" s="282"/>
      <c r="O866" s="280" t="s">
        <v>18</v>
      </c>
      <c r="P866" s="281"/>
      <c r="Q866" s="342"/>
      <c r="R866" s="343" t="s">
        <v>25</v>
      </c>
      <c r="S866" s="281"/>
      <c r="T866" s="282"/>
      <c r="U866" s="515" t="s">
        <v>20</v>
      </c>
    </row>
    <row r="867" spans="1:21" ht="25.5" customHeight="1" thickBot="1">
      <c r="A867" s="4"/>
      <c r="B867" s="327"/>
      <c r="C867" s="328"/>
      <c r="D867" s="328"/>
      <c r="E867" s="328"/>
      <c r="F867" s="329"/>
      <c r="G867" s="337"/>
      <c r="H867" s="338"/>
      <c r="I867" s="84" t="s">
        <v>26</v>
      </c>
      <c r="J867" s="82" t="s">
        <v>27</v>
      </c>
      <c r="K867" s="82" t="s">
        <v>28</v>
      </c>
      <c r="L867" s="84" t="s">
        <v>26</v>
      </c>
      <c r="M867" s="82" t="s">
        <v>27</v>
      </c>
      <c r="N867" s="85" t="s">
        <v>28</v>
      </c>
      <c r="O867" s="19" t="s">
        <v>26</v>
      </c>
      <c r="P867" s="84" t="s">
        <v>27</v>
      </c>
      <c r="Q867" s="20" t="s">
        <v>28</v>
      </c>
      <c r="R867" s="21" t="s">
        <v>26</v>
      </c>
      <c r="S867" s="83" t="s">
        <v>27</v>
      </c>
      <c r="T867" s="82" t="s">
        <v>28</v>
      </c>
      <c r="U867" s="516"/>
    </row>
    <row r="868" spans="1:21" ht="15.75" thickBot="1">
      <c r="A868" s="4"/>
      <c r="B868" s="293" t="s">
        <v>29</v>
      </c>
      <c r="C868" s="294"/>
      <c r="D868" s="294"/>
      <c r="E868" s="294"/>
      <c r="F868" s="294"/>
      <c r="G868" s="294"/>
      <c r="H868" s="294"/>
      <c r="I868" s="294"/>
      <c r="J868" s="294"/>
      <c r="K868" s="294"/>
      <c r="L868" s="294"/>
      <c r="M868" s="294"/>
      <c r="N868" s="294"/>
      <c r="O868" s="294"/>
      <c r="P868" s="294"/>
      <c r="Q868" s="294"/>
      <c r="R868" s="294"/>
      <c r="S868" s="294"/>
      <c r="T868" s="294"/>
      <c r="U868" s="295"/>
    </row>
    <row r="869" spans="1:21" s="40" customFormat="1" ht="15.75" customHeight="1">
      <c r="A869" s="149"/>
      <c r="B869" s="296" t="s">
        <v>82</v>
      </c>
      <c r="C869" s="297"/>
      <c r="D869" s="297"/>
      <c r="E869" s="297"/>
      <c r="F869" s="298"/>
      <c r="G869" s="299">
        <v>276000</v>
      </c>
      <c r="H869" s="300"/>
      <c r="I869" s="133">
        <v>23000</v>
      </c>
      <c r="J869" s="133">
        <v>0</v>
      </c>
      <c r="K869" s="133">
        <v>0</v>
      </c>
      <c r="L869" s="133">
        <v>30534.58</v>
      </c>
      <c r="M869" s="133">
        <v>0</v>
      </c>
      <c r="N869" s="133">
        <v>0</v>
      </c>
      <c r="O869" s="133">
        <f>+I869+O715</f>
        <v>138000</v>
      </c>
      <c r="P869" s="133">
        <f t="shared" ref="P869:T869" si="97">+J869+P715</f>
        <v>0</v>
      </c>
      <c r="Q869" s="135">
        <f t="shared" si="97"/>
        <v>0</v>
      </c>
      <c r="R869" s="133">
        <f t="shared" si="97"/>
        <v>135296.78999999998</v>
      </c>
      <c r="S869" s="133">
        <f t="shared" si="97"/>
        <v>0</v>
      </c>
      <c r="T869" s="135">
        <f t="shared" si="97"/>
        <v>0</v>
      </c>
      <c r="U869" s="136">
        <f>R869/G869</f>
        <v>0.49020576086956513</v>
      </c>
    </row>
    <row r="870" spans="1:21" s="40" customFormat="1" ht="15" customHeight="1">
      <c r="A870" s="149"/>
      <c r="B870" s="301" t="s">
        <v>83</v>
      </c>
      <c r="C870" s="302"/>
      <c r="D870" s="302"/>
      <c r="E870" s="302"/>
      <c r="F870" s="303"/>
      <c r="G870" s="304">
        <v>270000</v>
      </c>
      <c r="H870" s="305"/>
      <c r="I870" s="148">
        <v>22500</v>
      </c>
      <c r="J870" s="89">
        <v>0</v>
      </c>
      <c r="K870" s="89">
        <v>0</v>
      </c>
      <c r="L870" s="89">
        <v>24773.05</v>
      </c>
      <c r="M870" s="89">
        <v>0</v>
      </c>
      <c r="N870" s="89">
        <v>0</v>
      </c>
      <c r="O870" s="89">
        <f t="shared" ref="O870:O879" si="98">+I870+O716</f>
        <v>135000</v>
      </c>
      <c r="P870" s="89">
        <f t="shared" ref="P870:P879" si="99">+J870+P716</f>
        <v>0</v>
      </c>
      <c r="Q870" s="89">
        <f t="shared" ref="Q870:Q879" si="100">+K870+Q716</f>
        <v>0</v>
      </c>
      <c r="R870" s="89">
        <f t="shared" ref="R870:R879" si="101">+L870+R716</f>
        <v>134815.09999999998</v>
      </c>
      <c r="S870" s="89">
        <f t="shared" ref="S870:S879" si="102">+M870+S716</f>
        <v>0</v>
      </c>
      <c r="T870" s="89">
        <f t="shared" ref="T870:T879" si="103">+N870+T716</f>
        <v>0</v>
      </c>
      <c r="U870" s="138">
        <f>R870/G870</f>
        <v>0.49931518518518508</v>
      </c>
    </row>
    <row r="871" spans="1:21" s="40" customFormat="1" ht="15" customHeight="1">
      <c r="A871" s="149"/>
      <c r="B871" s="301" t="s">
        <v>85</v>
      </c>
      <c r="C871" s="302"/>
      <c r="D871" s="302"/>
      <c r="E871" s="302"/>
      <c r="F871" s="303"/>
      <c r="G871" s="304">
        <v>8250</v>
      </c>
      <c r="H871" s="305"/>
      <c r="I871" s="148">
        <v>8250</v>
      </c>
      <c r="J871" s="89">
        <v>0</v>
      </c>
      <c r="K871" s="89">
        <v>0</v>
      </c>
      <c r="L871" s="89">
        <v>0</v>
      </c>
      <c r="M871" s="89">
        <v>0</v>
      </c>
      <c r="N871" s="89">
        <v>0</v>
      </c>
      <c r="O871" s="89">
        <f t="shared" si="98"/>
        <v>8250</v>
      </c>
      <c r="P871" s="89">
        <f t="shared" si="99"/>
        <v>0</v>
      </c>
      <c r="Q871" s="89">
        <f t="shared" si="100"/>
        <v>0</v>
      </c>
      <c r="R871" s="89">
        <f t="shared" si="101"/>
        <v>0</v>
      </c>
      <c r="S871" s="89">
        <f t="shared" si="102"/>
        <v>0</v>
      </c>
      <c r="T871" s="89">
        <f t="shared" si="103"/>
        <v>0</v>
      </c>
      <c r="U871" s="138">
        <f>R871/G871</f>
        <v>0</v>
      </c>
    </row>
    <row r="872" spans="1:21" s="40" customFormat="1">
      <c r="A872" s="149"/>
      <c r="B872" s="301" t="s">
        <v>136</v>
      </c>
      <c r="C872" s="302"/>
      <c r="D872" s="302"/>
      <c r="E872" s="302"/>
      <c r="F872" s="303"/>
      <c r="G872" s="304">
        <v>135300</v>
      </c>
      <c r="H872" s="305"/>
      <c r="I872" s="148">
        <v>0</v>
      </c>
      <c r="J872" s="89">
        <v>0</v>
      </c>
      <c r="K872" s="89">
        <v>0</v>
      </c>
      <c r="L872" s="89">
        <v>28400</v>
      </c>
      <c r="M872" s="89">
        <v>0</v>
      </c>
      <c r="N872" s="89">
        <v>0</v>
      </c>
      <c r="O872" s="89">
        <f t="shared" si="98"/>
        <v>88000</v>
      </c>
      <c r="P872" s="89">
        <f t="shared" si="99"/>
        <v>0</v>
      </c>
      <c r="Q872" s="89">
        <f t="shared" si="100"/>
        <v>0</v>
      </c>
      <c r="R872" s="89">
        <f t="shared" si="101"/>
        <v>111400</v>
      </c>
      <c r="S872" s="89">
        <f t="shared" si="102"/>
        <v>0</v>
      </c>
      <c r="T872" s="89">
        <f t="shared" si="103"/>
        <v>0</v>
      </c>
      <c r="U872" s="138">
        <f>R872/G872</f>
        <v>0.82335550628233556</v>
      </c>
    </row>
    <row r="873" spans="1:21" s="40" customFormat="1" ht="15" customHeight="1">
      <c r="A873" s="149"/>
      <c r="B873" s="301" t="s">
        <v>141</v>
      </c>
      <c r="C873" s="302"/>
      <c r="D873" s="302"/>
      <c r="E873" s="302"/>
      <c r="F873" s="303"/>
      <c r="G873" s="304">
        <v>45500</v>
      </c>
      <c r="H873" s="305"/>
      <c r="I873" s="148">
        <v>0</v>
      </c>
      <c r="J873" s="89">
        <v>0</v>
      </c>
      <c r="K873" s="89">
        <v>0</v>
      </c>
      <c r="L873" s="89">
        <v>0</v>
      </c>
      <c r="M873" s="89">
        <v>0</v>
      </c>
      <c r="N873" s="89">
        <v>0</v>
      </c>
      <c r="O873" s="89">
        <f t="shared" si="98"/>
        <v>0</v>
      </c>
      <c r="P873" s="89">
        <f t="shared" si="99"/>
        <v>0</v>
      </c>
      <c r="Q873" s="89">
        <f t="shared" si="100"/>
        <v>0</v>
      </c>
      <c r="R873" s="89">
        <f t="shared" si="101"/>
        <v>0</v>
      </c>
      <c r="S873" s="89">
        <f t="shared" si="102"/>
        <v>0</v>
      </c>
      <c r="T873" s="89">
        <f t="shared" si="103"/>
        <v>0</v>
      </c>
      <c r="U873" s="138">
        <f>R873/G873</f>
        <v>0</v>
      </c>
    </row>
    <row r="874" spans="1:21">
      <c r="A874" s="147"/>
      <c r="B874" s="260" t="s">
        <v>128</v>
      </c>
      <c r="C874" s="261"/>
      <c r="D874" s="261"/>
      <c r="E874" s="261"/>
      <c r="F874" s="262"/>
      <c r="G874" s="263">
        <v>40000</v>
      </c>
      <c r="H874" s="306"/>
      <c r="I874" s="86">
        <v>8000</v>
      </c>
      <c r="J874" s="65">
        <v>0</v>
      </c>
      <c r="K874" s="65">
        <v>0</v>
      </c>
      <c r="L874" s="65">
        <v>4048.39</v>
      </c>
      <c r="M874" s="65">
        <v>0</v>
      </c>
      <c r="N874" s="65">
        <v>0</v>
      </c>
      <c r="O874" s="65">
        <f t="shared" si="98"/>
        <v>32000</v>
      </c>
      <c r="P874" s="65">
        <f t="shared" si="99"/>
        <v>0</v>
      </c>
      <c r="Q874" s="65">
        <f t="shared" si="100"/>
        <v>0</v>
      </c>
      <c r="R874" s="65">
        <f t="shared" si="101"/>
        <v>25155.95</v>
      </c>
      <c r="S874" s="65">
        <f t="shared" si="102"/>
        <v>0</v>
      </c>
      <c r="T874" s="65">
        <f t="shared" si="103"/>
        <v>0</v>
      </c>
      <c r="U874" s="66">
        <f t="shared" ref="U874:U875" si="104">R874/G874</f>
        <v>0.62889875000000006</v>
      </c>
    </row>
    <row r="875" spans="1:21">
      <c r="A875" s="147"/>
      <c r="B875" s="260" t="s">
        <v>86</v>
      </c>
      <c r="C875" s="261"/>
      <c r="D875" s="261"/>
      <c r="E875" s="261"/>
      <c r="F875" s="262"/>
      <c r="G875" s="263">
        <v>1500</v>
      </c>
      <c r="H875" s="306"/>
      <c r="I875" s="86">
        <v>500</v>
      </c>
      <c r="J875" s="65">
        <v>0</v>
      </c>
      <c r="K875" s="65">
        <v>0</v>
      </c>
      <c r="L875" s="65">
        <v>0</v>
      </c>
      <c r="M875" s="65">
        <v>0</v>
      </c>
      <c r="N875" s="65">
        <v>0</v>
      </c>
      <c r="O875" s="65">
        <f t="shared" si="98"/>
        <v>500</v>
      </c>
      <c r="P875" s="65">
        <f t="shared" si="99"/>
        <v>0</v>
      </c>
      <c r="Q875" s="65">
        <f t="shared" si="100"/>
        <v>0</v>
      </c>
      <c r="R875" s="65">
        <f t="shared" si="101"/>
        <v>0</v>
      </c>
      <c r="S875" s="65">
        <f t="shared" si="102"/>
        <v>0</v>
      </c>
      <c r="T875" s="65">
        <f t="shared" si="103"/>
        <v>0</v>
      </c>
      <c r="U875" s="66">
        <f t="shared" si="104"/>
        <v>0</v>
      </c>
    </row>
    <row r="876" spans="1:21" ht="15" customHeight="1">
      <c r="A876" s="147"/>
      <c r="B876" s="260" t="s">
        <v>129</v>
      </c>
      <c r="C876" s="261"/>
      <c r="D876" s="261"/>
      <c r="E876" s="261"/>
      <c r="F876" s="262"/>
      <c r="G876" s="263">
        <v>3800</v>
      </c>
      <c r="H876" s="306"/>
      <c r="I876" s="86">
        <v>0</v>
      </c>
      <c r="J876" s="65">
        <v>0</v>
      </c>
      <c r="K876" s="65">
        <v>0</v>
      </c>
      <c r="L876" s="65">
        <v>0</v>
      </c>
      <c r="M876" s="65">
        <v>0</v>
      </c>
      <c r="N876" s="65">
        <v>0</v>
      </c>
      <c r="O876" s="65">
        <f t="shared" si="98"/>
        <v>3800</v>
      </c>
      <c r="P876" s="65">
        <f t="shared" si="99"/>
        <v>0</v>
      </c>
      <c r="Q876" s="65">
        <f t="shared" si="100"/>
        <v>0</v>
      </c>
      <c r="R876" s="65">
        <f t="shared" si="101"/>
        <v>3799.9</v>
      </c>
      <c r="S876" s="65">
        <f t="shared" si="102"/>
        <v>0</v>
      </c>
      <c r="T876" s="65">
        <f t="shared" si="103"/>
        <v>0</v>
      </c>
      <c r="U876" s="66">
        <f>R876/G876</f>
        <v>0.99997368421052635</v>
      </c>
    </row>
    <row r="877" spans="1:21">
      <c r="A877" s="147"/>
      <c r="B877" s="260" t="s">
        <v>130</v>
      </c>
      <c r="C877" s="261"/>
      <c r="D877" s="261"/>
      <c r="E877" s="261"/>
      <c r="F877" s="262"/>
      <c r="G877" s="263">
        <v>7500</v>
      </c>
      <c r="H877" s="264"/>
      <c r="I877" s="26">
        <v>0</v>
      </c>
      <c r="J877" s="26">
        <v>0</v>
      </c>
      <c r="K877" s="26">
        <v>0</v>
      </c>
      <c r="L877" s="26">
        <v>0</v>
      </c>
      <c r="M877" s="26">
        <v>0</v>
      </c>
      <c r="N877" s="26">
        <v>0</v>
      </c>
      <c r="O877" s="26">
        <f t="shared" si="98"/>
        <v>7500</v>
      </c>
      <c r="P877" s="26">
        <f t="shared" si="99"/>
        <v>0</v>
      </c>
      <c r="Q877" s="26">
        <f t="shared" si="100"/>
        <v>0</v>
      </c>
      <c r="R877" s="26">
        <f t="shared" si="101"/>
        <v>0</v>
      </c>
      <c r="S877" s="26">
        <f t="shared" si="102"/>
        <v>0</v>
      </c>
      <c r="T877" s="26">
        <f t="shared" si="103"/>
        <v>0</v>
      </c>
      <c r="U877" s="179">
        <f>R877/G877</f>
        <v>0</v>
      </c>
    </row>
    <row r="878" spans="1:21" ht="15" customHeight="1">
      <c r="A878" s="147"/>
      <c r="B878" s="260" t="s">
        <v>131</v>
      </c>
      <c r="C878" s="261"/>
      <c r="D878" s="261"/>
      <c r="E878" s="261"/>
      <c r="F878" s="262"/>
      <c r="G878" s="263">
        <v>36000</v>
      </c>
      <c r="H878" s="264"/>
      <c r="I878" s="26">
        <v>0</v>
      </c>
      <c r="J878" s="26">
        <v>0</v>
      </c>
      <c r="K878" s="26">
        <v>0</v>
      </c>
      <c r="L878" s="26">
        <v>36000</v>
      </c>
      <c r="M878" s="26">
        <v>0</v>
      </c>
      <c r="N878" s="26">
        <v>0</v>
      </c>
      <c r="O878" s="26">
        <f t="shared" si="98"/>
        <v>14400</v>
      </c>
      <c r="P878" s="26">
        <f t="shared" si="99"/>
        <v>0</v>
      </c>
      <c r="Q878" s="26">
        <f t="shared" si="100"/>
        <v>0</v>
      </c>
      <c r="R878" s="26">
        <f t="shared" si="101"/>
        <v>36000</v>
      </c>
      <c r="S878" s="26">
        <f t="shared" si="102"/>
        <v>0</v>
      </c>
      <c r="T878" s="26">
        <f t="shared" si="103"/>
        <v>0</v>
      </c>
      <c r="U878" s="179">
        <f>R878/G878</f>
        <v>1</v>
      </c>
    </row>
    <row r="879" spans="1:21">
      <c r="A879" s="147"/>
      <c r="B879" s="260" t="s">
        <v>87</v>
      </c>
      <c r="C879" s="261"/>
      <c r="D879" s="261"/>
      <c r="E879" s="261"/>
      <c r="F879" s="262"/>
      <c r="G879" s="263">
        <v>6250</v>
      </c>
      <c r="H879" s="264"/>
      <c r="I879" s="26">
        <v>2500</v>
      </c>
      <c r="J879" s="26">
        <v>0</v>
      </c>
      <c r="K879" s="26">
        <v>0</v>
      </c>
      <c r="L879" s="26">
        <v>0</v>
      </c>
      <c r="M879" s="26">
        <v>0</v>
      </c>
      <c r="N879" s="26">
        <v>0</v>
      </c>
      <c r="O879" s="26">
        <f t="shared" si="98"/>
        <v>2500</v>
      </c>
      <c r="P879" s="26">
        <f t="shared" si="99"/>
        <v>0</v>
      </c>
      <c r="Q879" s="26">
        <f t="shared" si="100"/>
        <v>0</v>
      </c>
      <c r="R879" s="26">
        <f t="shared" si="101"/>
        <v>0</v>
      </c>
      <c r="S879" s="26">
        <f t="shared" si="102"/>
        <v>0</v>
      </c>
      <c r="T879" s="26">
        <f t="shared" si="103"/>
        <v>0</v>
      </c>
      <c r="U879" s="179">
        <f>R879/G879</f>
        <v>0</v>
      </c>
    </row>
    <row r="880" spans="1:21" ht="15.75" thickBot="1">
      <c r="A880" s="23"/>
      <c r="B880" s="265"/>
      <c r="C880" s="266"/>
      <c r="D880" s="266"/>
      <c r="E880" s="266"/>
      <c r="F880" s="267"/>
      <c r="G880" s="263"/>
      <c r="H880" s="264"/>
      <c r="I880" s="26"/>
      <c r="J880" s="26"/>
      <c r="K880" s="26"/>
      <c r="L880" s="26"/>
      <c r="M880" s="26"/>
      <c r="N880" s="26"/>
      <c r="O880" s="26"/>
      <c r="P880" s="26"/>
      <c r="Q880" s="26"/>
      <c r="R880" s="26"/>
      <c r="S880" s="26"/>
      <c r="T880" s="26"/>
      <c r="U880" s="63"/>
    </row>
    <row r="881" spans="1:22" ht="15.75" thickBot="1">
      <c r="A881" s="23"/>
      <c r="B881" s="270" t="s">
        <v>21</v>
      </c>
      <c r="C881" s="271"/>
      <c r="D881" s="271"/>
      <c r="E881" s="271"/>
      <c r="F881" s="272"/>
      <c r="G881" s="273">
        <f>SUM(G869:H880)</f>
        <v>830100</v>
      </c>
      <c r="H881" s="274"/>
      <c r="I881" s="29">
        <f>SUM(I869:I880)</f>
        <v>64750</v>
      </c>
      <c r="J881" s="29"/>
      <c r="K881" s="29"/>
      <c r="L881" s="29">
        <f>SUM(L869:L880)</f>
        <v>123756.02</v>
      </c>
      <c r="M881" s="29"/>
      <c r="N881" s="29"/>
      <c r="O881" s="29">
        <f>SUM(O869:O880)</f>
        <v>429950</v>
      </c>
      <c r="P881" s="29"/>
      <c r="Q881" s="29"/>
      <c r="R881" s="29">
        <f>SUM(R869:R880)</f>
        <v>446467.74</v>
      </c>
      <c r="S881" s="29"/>
      <c r="T881" s="30"/>
      <c r="U881" s="73">
        <f>R881/G881</f>
        <v>0.53784813877846038</v>
      </c>
    </row>
    <row r="882" spans="1:22" ht="15.75" thickBot="1">
      <c r="A882" s="23"/>
      <c r="B882" s="266"/>
      <c r="C882" s="266"/>
      <c r="D882" s="266"/>
      <c r="E882" s="266"/>
      <c r="F882" s="266"/>
      <c r="G882" s="287"/>
      <c r="H882" s="287"/>
      <c r="I882" s="86"/>
      <c r="J882" s="86"/>
      <c r="K882" s="86"/>
      <c r="L882" s="86"/>
      <c r="M882" s="86"/>
      <c r="N882" s="86"/>
      <c r="O882" s="86"/>
      <c r="P882" s="86"/>
      <c r="Q882" s="86"/>
      <c r="R882" s="86"/>
      <c r="S882" s="86"/>
      <c r="T882" s="86"/>
      <c r="U882" s="198"/>
    </row>
    <row r="883" spans="1:22" ht="15.75" thickBot="1">
      <c r="A883" s="23"/>
      <c r="B883" s="288" t="s">
        <v>30</v>
      </c>
      <c r="C883" s="289"/>
      <c r="D883" s="289"/>
      <c r="E883" s="289"/>
      <c r="F883" s="289"/>
      <c r="G883" s="289"/>
      <c r="H883" s="289"/>
      <c r="I883" s="289"/>
      <c r="J883" s="289"/>
      <c r="K883" s="289"/>
      <c r="L883" s="289"/>
      <c r="M883" s="289"/>
      <c r="N883" s="289"/>
      <c r="O883" s="289"/>
      <c r="P883" s="289"/>
      <c r="Q883" s="289"/>
      <c r="R883" s="289"/>
      <c r="S883" s="289"/>
      <c r="T883" s="289"/>
      <c r="U883" s="290"/>
    </row>
    <row r="884" spans="1:22" ht="15" customHeight="1">
      <c r="A884" s="147"/>
      <c r="B884" s="260" t="s">
        <v>88</v>
      </c>
      <c r="C884" s="261"/>
      <c r="D884" s="261"/>
      <c r="E884" s="261"/>
      <c r="F884" s="262"/>
      <c r="G884" s="291">
        <v>45000</v>
      </c>
      <c r="H884" s="292"/>
      <c r="I884" s="69">
        <v>22500</v>
      </c>
      <c r="J884" s="69">
        <v>0</v>
      </c>
      <c r="K884" s="69">
        <v>0</v>
      </c>
      <c r="L884" s="69">
        <v>27649.62</v>
      </c>
      <c r="M884" s="69">
        <v>0</v>
      </c>
      <c r="N884" s="69">
        <v>0</v>
      </c>
      <c r="O884" s="69">
        <f t="shared" ref="O884:O889" si="105">+I884+O730</f>
        <v>45000</v>
      </c>
      <c r="P884" s="69">
        <f t="shared" ref="P884:P889" si="106">+J884+P730</f>
        <v>0</v>
      </c>
      <c r="Q884" s="69">
        <f t="shared" ref="Q884:Q889" si="107">+K884+Q730</f>
        <v>0</v>
      </c>
      <c r="R884" s="69">
        <f t="shared" ref="R884:R889" si="108">+L884+R730</f>
        <v>41530.589999999997</v>
      </c>
      <c r="S884" s="69">
        <f t="shared" ref="S884:S889" si="109">+M884+S730</f>
        <v>0</v>
      </c>
      <c r="T884" s="64">
        <f t="shared" ref="T884:T889" si="110">+N884+T730</f>
        <v>0</v>
      </c>
      <c r="U884" s="70">
        <f t="shared" ref="U884:U889" si="111">R884/G884</f>
        <v>0.92290199999999989</v>
      </c>
    </row>
    <row r="885" spans="1:22">
      <c r="A885" s="147"/>
      <c r="B885" s="260" t="s">
        <v>89</v>
      </c>
      <c r="C885" s="261"/>
      <c r="D885" s="261"/>
      <c r="E885" s="261"/>
      <c r="F885" s="262"/>
      <c r="G885" s="263">
        <v>30000</v>
      </c>
      <c r="H885" s="264"/>
      <c r="I885" s="26">
        <v>0</v>
      </c>
      <c r="J885" s="26">
        <v>0</v>
      </c>
      <c r="K885" s="26">
        <v>0</v>
      </c>
      <c r="L885" s="26">
        <v>0</v>
      </c>
      <c r="M885" s="26">
        <v>0</v>
      </c>
      <c r="N885" s="26">
        <v>0</v>
      </c>
      <c r="O885" s="26">
        <f t="shared" si="105"/>
        <v>0</v>
      </c>
      <c r="P885" s="26">
        <f t="shared" si="106"/>
        <v>0</v>
      </c>
      <c r="Q885" s="26">
        <f t="shared" si="107"/>
        <v>0</v>
      </c>
      <c r="R885" s="26">
        <f t="shared" si="108"/>
        <v>0</v>
      </c>
      <c r="S885" s="26">
        <f t="shared" si="109"/>
        <v>0</v>
      </c>
      <c r="T885" s="65">
        <f t="shared" si="110"/>
        <v>0</v>
      </c>
      <c r="U885" s="66">
        <f t="shared" si="111"/>
        <v>0</v>
      </c>
    </row>
    <row r="886" spans="1:22">
      <c r="A886" s="147"/>
      <c r="B886" s="260" t="s">
        <v>92</v>
      </c>
      <c r="C886" s="261"/>
      <c r="D886" s="261"/>
      <c r="E886" s="261"/>
      <c r="F886" s="262"/>
      <c r="G886" s="263">
        <v>36000</v>
      </c>
      <c r="H886" s="264"/>
      <c r="I886" s="26">
        <v>0</v>
      </c>
      <c r="J886" s="26">
        <v>0</v>
      </c>
      <c r="K886" s="26">
        <v>0</v>
      </c>
      <c r="L886" s="26">
        <v>16920.55</v>
      </c>
      <c r="M886" s="26">
        <v>0</v>
      </c>
      <c r="N886" s="26">
        <v>0</v>
      </c>
      <c r="O886" s="26">
        <f t="shared" si="105"/>
        <v>24000</v>
      </c>
      <c r="P886" s="26">
        <f t="shared" si="106"/>
        <v>0</v>
      </c>
      <c r="Q886" s="26">
        <f t="shared" si="107"/>
        <v>0</v>
      </c>
      <c r="R886" s="26">
        <f t="shared" si="108"/>
        <v>26398.36</v>
      </c>
      <c r="S886" s="26">
        <f t="shared" si="109"/>
        <v>0</v>
      </c>
      <c r="T886" s="65">
        <f t="shared" si="110"/>
        <v>0</v>
      </c>
      <c r="U886" s="66">
        <f t="shared" si="111"/>
        <v>0.73328777777777776</v>
      </c>
    </row>
    <row r="887" spans="1:22" ht="15" customHeight="1">
      <c r="A887" s="147"/>
      <c r="B887" s="260" t="s">
        <v>90</v>
      </c>
      <c r="C887" s="261"/>
      <c r="D887" s="261"/>
      <c r="E887" s="261"/>
      <c r="F887" s="262"/>
      <c r="G887" s="263">
        <v>32000</v>
      </c>
      <c r="H887" s="264"/>
      <c r="I887" s="26">
        <v>0</v>
      </c>
      <c r="J887" s="26">
        <v>0</v>
      </c>
      <c r="K887" s="26">
        <v>0</v>
      </c>
      <c r="L887" s="26">
        <v>169.91</v>
      </c>
      <c r="M887" s="26">
        <v>0</v>
      </c>
      <c r="N887" s="26">
        <v>0</v>
      </c>
      <c r="O887" s="26">
        <f t="shared" si="105"/>
        <v>32000</v>
      </c>
      <c r="P887" s="26">
        <f t="shared" si="106"/>
        <v>0</v>
      </c>
      <c r="Q887" s="26">
        <f t="shared" si="107"/>
        <v>0</v>
      </c>
      <c r="R887" s="26">
        <f t="shared" si="108"/>
        <v>32000</v>
      </c>
      <c r="S887" s="26">
        <f t="shared" si="109"/>
        <v>0</v>
      </c>
      <c r="T887" s="65">
        <f t="shared" si="110"/>
        <v>0</v>
      </c>
      <c r="U887" s="66">
        <f t="shared" si="111"/>
        <v>1</v>
      </c>
    </row>
    <row r="888" spans="1:22" ht="15" customHeight="1">
      <c r="A888" s="147"/>
      <c r="B888" s="260" t="s">
        <v>91</v>
      </c>
      <c r="C888" s="261"/>
      <c r="D888" s="261"/>
      <c r="E888" s="261"/>
      <c r="F888" s="262"/>
      <c r="G888" s="263">
        <v>22500</v>
      </c>
      <c r="H888" s="264"/>
      <c r="I888" s="26">
        <v>0</v>
      </c>
      <c r="J888" s="26">
        <v>0</v>
      </c>
      <c r="K888" s="26">
        <v>0</v>
      </c>
      <c r="L888" s="26">
        <v>0</v>
      </c>
      <c r="M888" s="26">
        <v>0</v>
      </c>
      <c r="N888" s="26">
        <v>0</v>
      </c>
      <c r="O888" s="26">
        <f t="shared" si="105"/>
        <v>15000</v>
      </c>
      <c r="P888" s="26">
        <f t="shared" si="106"/>
        <v>0</v>
      </c>
      <c r="Q888" s="26">
        <f t="shared" si="107"/>
        <v>0</v>
      </c>
      <c r="R888" s="26">
        <f t="shared" si="108"/>
        <v>15000</v>
      </c>
      <c r="S888" s="26">
        <f t="shared" si="109"/>
        <v>0</v>
      </c>
      <c r="T888" s="65">
        <f t="shared" si="110"/>
        <v>0</v>
      </c>
      <c r="U888" s="66">
        <f t="shared" si="111"/>
        <v>0.66666666666666663</v>
      </c>
    </row>
    <row r="889" spans="1:22" ht="15" customHeight="1">
      <c r="A889" s="147"/>
      <c r="B889" s="260" t="s">
        <v>93</v>
      </c>
      <c r="C889" s="261"/>
      <c r="D889" s="261"/>
      <c r="E889" s="261"/>
      <c r="F889" s="262"/>
      <c r="G889" s="263">
        <v>4400</v>
      </c>
      <c r="H889" s="264"/>
      <c r="I889" s="26">
        <v>0</v>
      </c>
      <c r="J889" s="26">
        <v>0</v>
      </c>
      <c r="K889" s="26">
        <v>0</v>
      </c>
      <c r="L889" s="26">
        <v>0</v>
      </c>
      <c r="M889" s="26">
        <v>0</v>
      </c>
      <c r="N889" s="26">
        <v>0</v>
      </c>
      <c r="O889" s="26">
        <f t="shared" si="105"/>
        <v>4400</v>
      </c>
      <c r="P889" s="26">
        <f t="shared" si="106"/>
        <v>0</v>
      </c>
      <c r="Q889" s="26">
        <f t="shared" si="107"/>
        <v>0</v>
      </c>
      <c r="R889" s="26">
        <f t="shared" si="108"/>
        <v>2183.94</v>
      </c>
      <c r="S889" s="26">
        <f t="shared" si="109"/>
        <v>0</v>
      </c>
      <c r="T889" s="65">
        <f t="shared" si="110"/>
        <v>0</v>
      </c>
      <c r="U889" s="66">
        <f t="shared" si="111"/>
        <v>0.49635000000000001</v>
      </c>
    </row>
    <row r="890" spans="1:22" ht="15.75" thickBot="1">
      <c r="A890" s="23"/>
      <c r="B890" s="265"/>
      <c r="C890" s="266"/>
      <c r="D890" s="266"/>
      <c r="E890" s="266"/>
      <c r="F890" s="267"/>
      <c r="G890" s="268"/>
      <c r="H890" s="269"/>
      <c r="I890" s="61"/>
      <c r="J890" s="61"/>
      <c r="K890" s="61"/>
      <c r="L890" s="61"/>
      <c r="M890" s="61"/>
      <c r="N890" s="61"/>
      <c r="O890" s="61"/>
      <c r="P890" s="61"/>
      <c r="Q890" s="61"/>
      <c r="R890" s="61"/>
      <c r="S890" s="61"/>
      <c r="T890" s="71"/>
      <c r="U890" s="200"/>
    </row>
    <row r="891" spans="1:22" ht="15.75" thickBot="1">
      <c r="A891" s="23"/>
      <c r="B891" s="270" t="s">
        <v>21</v>
      </c>
      <c r="C891" s="271"/>
      <c r="D891" s="271"/>
      <c r="E891" s="271"/>
      <c r="F891" s="272"/>
      <c r="G891" s="273">
        <f>SUM(G884:H890)</f>
        <v>169900</v>
      </c>
      <c r="H891" s="274"/>
      <c r="I891" s="29">
        <f>SUM(I884:I890)</f>
        <v>22500</v>
      </c>
      <c r="J891" s="29"/>
      <c r="K891" s="29"/>
      <c r="L891" s="29">
        <f>SUM(L884:L890)</f>
        <v>44740.08</v>
      </c>
      <c r="M891" s="29"/>
      <c r="N891" s="29"/>
      <c r="O891" s="29">
        <f>SUM(O884:O890)</f>
        <v>120400</v>
      </c>
      <c r="P891" s="29"/>
      <c r="Q891" s="29"/>
      <c r="R891" s="29">
        <f>SUM(R884:R890)</f>
        <v>117112.89</v>
      </c>
      <c r="S891" s="30"/>
      <c r="T891" s="68"/>
      <c r="U891" s="66">
        <f t="shared" ref="U891" si="112">R891/G891</f>
        <v>0.68930482636845203</v>
      </c>
    </row>
    <row r="892" spans="1:22" ht="15.75" thickBot="1">
      <c r="C892" s="32"/>
      <c r="I892" s="98">
        <f>SUM(I891,I881)</f>
        <v>87250</v>
      </c>
      <c r="L892" s="98">
        <f>SUM(L891,L881)</f>
        <v>168496.1</v>
      </c>
      <c r="M892" s="100"/>
      <c r="N892" s="33"/>
      <c r="O892" s="99">
        <f>SUM(O891,O881)</f>
        <v>550350</v>
      </c>
      <c r="R892" s="98">
        <f>SUM(R891,R881)</f>
        <v>563580.63</v>
      </c>
      <c r="U892" s="201"/>
    </row>
    <row r="893" spans="1:22" ht="15.75" thickBot="1">
      <c r="B893" s="275" t="s">
        <v>31</v>
      </c>
      <c r="C893" s="276"/>
      <c r="D893" s="276"/>
      <c r="E893" s="276"/>
      <c r="F893" s="276"/>
      <c r="G893" s="276"/>
      <c r="H893" s="276"/>
      <c r="I893" s="276"/>
      <c r="J893" s="276"/>
      <c r="K893" s="276"/>
      <c r="L893" s="276"/>
      <c r="M893" s="276"/>
      <c r="N893" s="276"/>
      <c r="O893" s="276"/>
      <c r="P893" s="276"/>
      <c r="Q893" s="276"/>
      <c r="R893" s="276"/>
      <c r="S893" s="276"/>
      <c r="T893" s="276"/>
      <c r="U893" s="276"/>
      <c r="V893" s="34"/>
    </row>
    <row r="894" spans="1:22" ht="15" customHeight="1" thickBot="1">
      <c r="B894" s="277"/>
      <c r="C894" s="278"/>
      <c r="D894" s="280" t="s">
        <v>15</v>
      </c>
      <c r="E894" s="281"/>
      <c r="F894" s="281"/>
      <c r="G894" s="281"/>
      <c r="H894" s="281"/>
      <c r="I894" s="282"/>
      <c r="J894" s="280" t="s">
        <v>32</v>
      </c>
      <c r="K894" s="281"/>
      <c r="L894" s="281"/>
      <c r="M894" s="281"/>
      <c r="N894" s="281"/>
      <c r="O894" s="282"/>
      <c r="P894" s="280" t="s">
        <v>17</v>
      </c>
      <c r="Q894" s="281"/>
      <c r="R894" s="281"/>
      <c r="S894" s="281"/>
      <c r="T894" s="281"/>
      <c r="U894" s="202"/>
    </row>
    <row r="895" spans="1:22" ht="15.75" customHeight="1" thickBot="1">
      <c r="B895" s="229"/>
      <c r="C895" s="279"/>
      <c r="D895" s="503" t="s">
        <v>26</v>
      </c>
      <c r="E895" s="504"/>
      <c r="F895" s="504" t="s">
        <v>27</v>
      </c>
      <c r="G895" s="504"/>
      <c r="H895" s="505" t="s">
        <v>28</v>
      </c>
      <c r="I895" s="506"/>
      <c r="J895" s="503" t="s">
        <v>26</v>
      </c>
      <c r="K895" s="504"/>
      <c r="L895" s="504" t="s">
        <v>27</v>
      </c>
      <c r="M895" s="504"/>
      <c r="N895" s="505" t="s">
        <v>28</v>
      </c>
      <c r="O895" s="506"/>
      <c r="P895" s="503" t="s">
        <v>26</v>
      </c>
      <c r="Q895" s="504"/>
      <c r="R895" s="504" t="s">
        <v>27</v>
      </c>
      <c r="S895" s="504"/>
      <c r="T895" s="505" t="s">
        <v>28</v>
      </c>
      <c r="U895" s="506"/>
    </row>
    <row r="896" spans="1:22" ht="30" customHeight="1">
      <c r="A896" s="23"/>
      <c r="B896" s="243" t="s">
        <v>33</v>
      </c>
      <c r="C896" s="244"/>
      <c r="D896" s="487">
        <v>830100</v>
      </c>
      <c r="E896" s="488"/>
      <c r="F896" s="488">
        <v>0</v>
      </c>
      <c r="G896" s="488"/>
      <c r="H896" s="488">
        <v>0</v>
      </c>
      <c r="I896" s="489"/>
      <c r="J896" s="487">
        <f>+L881</f>
        <v>123756.02</v>
      </c>
      <c r="K896" s="488"/>
      <c r="L896" s="488">
        <f>+M881</f>
        <v>0</v>
      </c>
      <c r="M896" s="488"/>
      <c r="N896" s="488">
        <v>0</v>
      </c>
      <c r="O896" s="489"/>
      <c r="P896" s="487">
        <f>+R881</f>
        <v>446467.74</v>
      </c>
      <c r="Q896" s="488"/>
      <c r="R896" s="488">
        <f>+S881</f>
        <v>0</v>
      </c>
      <c r="S896" s="488"/>
      <c r="T896" s="488">
        <v>0</v>
      </c>
      <c r="U896" s="489"/>
    </row>
    <row r="897" spans="1:21" ht="30" customHeight="1" thickBot="1">
      <c r="A897" s="4"/>
      <c r="B897" s="252" t="s">
        <v>34</v>
      </c>
      <c r="C897" s="253"/>
      <c r="D897" s="490">
        <v>169900</v>
      </c>
      <c r="E897" s="491"/>
      <c r="F897" s="491">
        <v>0</v>
      </c>
      <c r="G897" s="491"/>
      <c r="H897" s="491">
        <v>0</v>
      </c>
      <c r="I897" s="492"/>
      <c r="J897" s="490">
        <f>+L891</f>
        <v>44740.08</v>
      </c>
      <c r="K897" s="491"/>
      <c r="L897" s="491">
        <f>+M891</f>
        <v>0</v>
      </c>
      <c r="M897" s="491"/>
      <c r="N897" s="491">
        <v>0</v>
      </c>
      <c r="O897" s="492"/>
      <c r="P897" s="490">
        <f>+R891</f>
        <v>117112.89</v>
      </c>
      <c r="Q897" s="491"/>
      <c r="R897" s="491">
        <f>+S891</f>
        <v>0</v>
      </c>
      <c r="S897" s="491"/>
      <c r="T897" s="491">
        <v>0</v>
      </c>
      <c r="U897" s="492"/>
    </row>
    <row r="898" spans="1:21" ht="15.75" thickBot="1">
      <c r="A898" s="23"/>
      <c r="B898" s="534" t="s">
        <v>21</v>
      </c>
      <c r="C898" s="535"/>
      <c r="D898" s="484">
        <f>SUM(D896:E897)</f>
        <v>1000000</v>
      </c>
      <c r="E898" s="485"/>
      <c r="F898" s="485">
        <f>SUM(F896:G897)</f>
        <v>0</v>
      </c>
      <c r="G898" s="485"/>
      <c r="H898" s="485">
        <f>SUM(H896:I897)</f>
        <v>0</v>
      </c>
      <c r="I898" s="486"/>
      <c r="J898" s="484">
        <f>SUM(J896:K897)</f>
        <v>168496.1</v>
      </c>
      <c r="K898" s="485"/>
      <c r="L898" s="485">
        <f>SUM(L896:M897)</f>
        <v>0</v>
      </c>
      <c r="M898" s="485"/>
      <c r="N898" s="485">
        <f>SUM(N896:O897)</f>
        <v>0</v>
      </c>
      <c r="O898" s="486"/>
      <c r="P898" s="484">
        <f>SUM(P896:Q897)</f>
        <v>563580.63</v>
      </c>
      <c r="Q898" s="485"/>
      <c r="R898" s="485">
        <f>SUM(R896:S897)</f>
        <v>0</v>
      </c>
      <c r="S898" s="485"/>
      <c r="T898" s="485">
        <f>SUM(T896:U897)</f>
        <v>0</v>
      </c>
      <c r="U898" s="486"/>
    </row>
    <row r="899" spans="1:21">
      <c r="A899" s="23"/>
      <c r="B899" s="84"/>
      <c r="C899" s="84"/>
      <c r="D899" s="84"/>
      <c r="E899" s="84"/>
      <c r="F899" s="87"/>
      <c r="G899" s="87"/>
      <c r="H899" s="88"/>
      <c r="I899" s="88"/>
      <c r="J899" s="87"/>
      <c r="K899" s="87"/>
      <c r="L899" s="87"/>
      <c r="M899" s="88"/>
      <c r="N899" s="87"/>
      <c r="O899" s="88"/>
      <c r="P899" s="88"/>
      <c r="Q899" s="87"/>
      <c r="R899" s="23"/>
      <c r="S899" s="23"/>
      <c r="T899" s="23"/>
      <c r="U899" s="203"/>
    </row>
    <row r="900" spans="1:21" ht="15.75" thickBot="1">
      <c r="A900" s="23"/>
      <c r="B900" s="84"/>
      <c r="C900" s="84"/>
      <c r="D900" s="84"/>
      <c r="E900" s="84"/>
      <c r="F900" s="87"/>
      <c r="G900" s="87"/>
      <c r="H900" s="87"/>
      <c r="I900" s="87"/>
      <c r="J900" s="87"/>
      <c r="K900" s="87"/>
      <c r="L900" s="87"/>
      <c r="M900" s="87"/>
      <c r="N900" s="101"/>
      <c r="O900" s="87"/>
      <c r="P900" s="87"/>
      <c r="Q900" s="87"/>
      <c r="R900" s="23"/>
      <c r="S900" s="23"/>
      <c r="T900" s="23"/>
      <c r="U900" s="203"/>
    </row>
    <row r="901" spans="1:21" ht="15.75" thickBot="1">
      <c r="B901" s="227" t="s">
        <v>35</v>
      </c>
      <c r="C901" s="228"/>
      <c r="D901" s="228"/>
      <c r="E901" s="229"/>
      <c r="F901" s="215"/>
      <c r="G901" s="215"/>
      <c r="H901" s="215"/>
      <c r="I901" s="215"/>
      <c r="J901" s="215"/>
      <c r="K901" s="215"/>
      <c r="L901" s="215"/>
      <c r="M901" s="215"/>
      <c r="N901" s="215"/>
      <c r="O901" s="215"/>
      <c r="P901" s="215"/>
      <c r="Q901" s="215"/>
      <c r="R901" s="215"/>
      <c r="S901" s="215"/>
      <c r="T901" s="215"/>
      <c r="U901" s="215"/>
    </row>
    <row r="902" spans="1:21">
      <c r="B902" s="230"/>
      <c r="C902" s="231"/>
      <c r="D902" s="231"/>
      <c r="E902" s="231"/>
      <c r="F902" s="231"/>
      <c r="G902" s="231"/>
      <c r="H902" s="231"/>
      <c r="I902" s="231"/>
      <c r="J902" s="231"/>
      <c r="K902" s="231"/>
      <c r="L902" s="231"/>
      <c r="M902" s="231"/>
      <c r="N902" s="231"/>
      <c r="O902" s="231"/>
      <c r="P902" s="231"/>
      <c r="Q902" s="231"/>
      <c r="R902" s="231"/>
      <c r="S902" s="231"/>
      <c r="T902" s="231"/>
      <c r="U902" s="232"/>
    </row>
    <row r="903" spans="1:21">
      <c r="B903" s="233"/>
      <c r="C903" s="234"/>
      <c r="D903" s="234"/>
      <c r="E903" s="234"/>
      <c r="F903" s="234"/>
      <c r="G903" s="234"/>
      <c r="H903" s="234"/>
      <c r="I903" s="234"/>
      <c r="J903" s="234"/>
      <c r="K903" s="234"/>
      <c r="L903" s="234"/>
      <c r="M903" s="234"/>
      <c r="N903" s="234"/>
      <c r="O903" s="234"/>
      <c r="P903" s="234"/>
      <c r="Q903" s="234"/>
      <c r="R903" s="234"/>
      <c r="S903" s="234"/>
      <c r="T903" s="234"/>
      <c r="U903" s="235"/>
    </row>
    <row r="904" spans="1:21">
      <c r="B904" s="233"/>
      <c r="C904" s="234"/>
      <c r="D904" s="234"/>
      <c r="E904" s="234"/>
      <c r="F904" s="234"/>
      <c r="G904" s="234"/>
      <c r="H904" s="234"/>
      <c r="I904" s="234"/>
      <c r="J904" s="234"/>
      <c r="K904" s="234"/>
      <c r="L904" s="234"/>
      <c r="M904" s="234"/>
      <c r="N904" s="234"/>
      <c r="O904" s="234"/>
      <c r="P904" s="234"/>
      <c r="Q904" s="234"/>
      <c r="R904" s="234"/>
      <c r="S904" s="234"/>
      <c r="T904" s="234"/>
      <c r="U904" s="235"/>
    </row>
    <row r="905" spans="1:21">
      <c r="B905" s="233"/>
      <c r="C905" s="234"/>
      <c r="D905" s="234"/>
      <c r="E905" s="234"/>
      <c r="F905" s="234"/>
      <c r="G905" s="234"/>
      <c r="H905" s="234"/>
      <c r="I905" s="234"/>
      <c r="J905" s="234"/>
      <c r="K905" s="234"/>
      <c r="L905" s="234"/>
      <c r="M905" s="234"/>
      <c r="N905" s="234"/>
      <c r="O905" s="234"/>
      <c r="P905" s="234"/>
      <c r="Q905" s="234"/>
      <c r="R905" s="234"/>
      <c r="S905" s="234"/>
      <c r="T905" s="234"/>
      <c r="U905" s="235"/>
    </row>
    <row r="906" spans="1:21">
      <c r="B906" s="233"/>
      <c r="C906" s="234"/>
      <c r="D906" s="234"/>
      <c r="E906" s="234"/>
      <c r="F906" s="234"/>
      <c r="G906" s="234"/>
      <c r="H906" s="234"/>
      <c r="I906" s="234"/>
      <c r="J906" s="234"/>
      <c r="K906" s="234"/>
      <c r="L906" s="234"/>
      <c r="M906" s="234"/>
      <c r="N906" s="234"/>
      <c r="O906" s="234"/>
      <c r="P906" s="234"/>
      <c r="Q906" s="234"/>
      <c r="R906" s="234"/>
      <c r="S906" s="234"/>
      <c r="T906" s="234"/>
      <c r="U906" s="235"/>
    </row>
    <row r="907" spans="1:21">
      <c r="B907" s="233"/>
      <c r="C907" s="234"/>
      <c r="D907" s="234"/>
      <c r="E907" s="234"/>
      <c r="F907" s="234"/>
      <c r="G907" s="234"/>
      <c r="H907" s="234"/>
      <c r="I907" s="234"/>
      <c r="J907" s="234"/>
      <c r="K907" s="234"/>
      <c r="L907" s="234"/>
      <c r="M907" s="234"/>
      <c r="N907" s="234"/>
      <c r="O907" s="234"/>
      <c r="P907" s="234"/>
      <c r="Q907" s="234"/>
      <c r="R907" s="234"/>
      <c r="S907" s="234"/>
      <c r="T907" s="234"/>
      <c r="U907" s="235"/>
    </row>
    <row r="908" spans="1:21" ht="15.75" thickBot="1">
      <c r="B908" s="236"/>
      <c r="C908" s="237"/>
      <c r="D908" s="237"/>
      <c r="E908" s="237"/>
      <c r="F908" s="237"/>
      <c r="G908" s="237"/>
      <c r="H908" s="237"/>
      <c r="I908" s="237"/>
      <c r="J908" s="237"/>
      <c r="K908" s="237"/>
      <c r="L908" s="237"/>
      <c r="M908" s="237"/>
      <c r="N908" s="237"/>
      <c r="O908" s="237"/>
      <c r="P908" s="237"/>
      <c r="Q908" s="237"/>
      <c r="R908" s="237"/>
      <c r="S908" s="237"/>
      <c r="T908" s="237"/>
      <c r="U908" s="238"/>
    </row>
    <row r="909" spans="1:21">
      <c r="B909" s="23"/>
    </row>
    <row r="910" spans="1:21">
      <c r="H910" s="40"/>
      <c r="I910" s="40"/>
      <c r="O910" s="40"/>
      <c r="Q910" s="40"/>
    </row>
    <row r="911" spans="1:21">
      <c r="B911" s="239" t="s">
        <v>38</v>
      </c>
      <c r="C911" s="239"/>
      <c r="D911" s="239"/>
      <c r="E911" s="239"/>
      <c r="F911" s="239"/>
      <c r="G911" s="239"/>
      <c r="I911" s="41"/>
      <c r="J911" s="213" t="s">
        <v>36</v>
      </c>
      <c r="K911" s="213"/>
      <c r="L911" s="213"/>
      <c r="M911" s="213"/>
      <c r="N911" s="213"/>
      <c r="O911" s="213"/>
      <c r="R911" s="213" t="s">
        <v>37</v>
      </c>
      <c r="S911" s="213"/>
      <c r="T911" s="213"/>
      <c r="U911" s="213"/>
    </row>
    <row r="912" spans="1:21">
      <c r="B912" s="239"/>
      <c r="C912" s="239"/>
      <c r="D912" s="239"/>
      <c r="E912" s="239"/>
      <c r="F912" s="239"/>
      <c r="G912" s="239"/>
      <c r="H912" s="42"/>
      <c r="I912" s="42"/>
      <c r="J912" s="240"/>
      <c r="K912" s="240"/>
      <c r="L912" s="240"/>
      <c r="M912" s="240"/>
      <c r="N912" s="240"/>
      <c r="O912" s="240"/>
      <c r="P912" s="42"/>
      <c r="Q912" s="42"/>
      <c r="R912" s="209" t="s">
        <v>0</v>
      </c>
      <c r="S912" s="209"/>
      <c r="T912" s="209"/>
      <c r="U912" s="209"/>
    </row>
    <row r="913" spans="2:21">
      <c r="B913" s="239"/>
      <c r="C913" s="239"/>
      <c r="D913" s="239"/>
      <c r="E913" s="239"/>
      <c r="F913" s="239"/>
      <c r="G913" s="239"/>
      <c r="H913" s="152"/>
      <c r="I913" s="152"/>
      <c r="J913" s="240"/>
      <c r="K913" s="240"/>
      <c r="L913" s="240"/>
      <c r="M913" s="240"/>
      <c r="N913" s="240"/>
      <c r="O913" s="240"/>
      <c r="P913" s="152"/>
      <c r="Q913" s="152"/>
      <c r="R913" s="209"/>
      <c r="S913" s="209"/>
      <c r="T913" s="209"/>
      <c r="U913" s="209"/>
    </row>
    <row r="914" spans="2:21">
      <c r="B914" s="239"/>
      <c r="C914" s="239"/>
      <c r="D914" s="239"/>
      <c r="E914" s="239"/>
      <c r="F914" s="239"/>
      <c r="G914" s="239"/>
      <c r="H914" s="152"/>
      <c r="I914" s="152"/>
      <c r="J914" s="240"/>
      <c r="K914" s="240"/>
      <c r="L914" s="240"/>
      <c r="M914" s="240"/>
      <c r="N914" s="240"/>
      <c r="O914" s="240"/>
      <c r="P914" s="152"/>
      <c r="Q914" s="152"/>
      <c r="R914" s="209"/>
      <c r="S914" s="209"/>
      <c r="T914" s="209"/>
      <c r="U914" s="209"/>
    </row>
    <row r="915" spans="2:21">
      <c r="B915" s="239"/>
      <c r="C915" s="239"/>
      <c r="D915" s="239"/>
      <c r="E915" s="239"/>
      <c r="F915" s="239"/>
      <c r="G915" s="239"/>
      <c r="H915" s="152"/>
      <c r="I915" s="152"/>
      <c r="J915" s="240"/>
      <c r="K915" s="240"/>
      <c r="L915" s="240"/>
      <c r="M915" s="240"/>
      <c r="N915" s="240"/>
      <c r="O915" s="240"/>
      <c r="P915" s="152"/>
      <c r="Q915" s="152"/>
      <c r="R915" s="209"/>
      <c r="S915" s="209"/>
      <c r="T915" s="209"/>
      <c r="U915" s="209"/>
    </row>
    <row r="916" spans="2:21" ht="15.75" thickBot="1">
      <c r="B916" s="242"/>
      <c r="C916" s="242"/>
      <c r="D916" s="242"/>
      <c r="E916" s="242"/>
      <c r="F916" s="242"/>
      <c r="G916" s="242"/>
      <c r="J916" s="241"/>
      <c r="K916" s="241"/>
      <c r="L916" s="241"/>
      <c r="M916" s="241"/>
      <c r="N916" s="241"/>
      <c r="O916" s="241"/>
      <c r="R916" s="215"/>
      <c r="S916" s="215"/>
      <c r="T916" s="215"/>
      <c r="U916" s="215"/>
    </row>
    <row r="917" spans="2:21">
      <c r="B917" s="209" t="s">
        <v>105</v>
      </c>
      <c r="C917" s="209"/>
      <c r="D917" s="209"/>
      <c r="E917" s="209"/>
      <c r="F917" s="209"/>
      <c r="G917" s="209"/>
      <c r="J917" s="210" t="s">
        <v>106</v>
      </c>
      <c r="K917" s="210"/>
      <c r="L917" s="210"/>
      <c r="M917" s="210"/>
      <c r="N917" s="210"/>
      <c r="O917" s="210"/>
      <c r="R917" s="211" t="s">
        <v>142</v>
      </c>
      <c r="S917" s="211"/>
      <c r="T917" s="211"/>
      <c r="U917" s="211"/>
    </row>
    <row r="918" spans="2:21">
      <c r="B918" s="210" t="s">
        <v>107</v>
      </c>
      <c r="C918" s="210"/>
      <c r="D918" s="210"/>
      <c r="E918" s="210"/>
      <c r="F918" s="210"/>
      <c r="G918" s="210"/>
      <c r="J918" s="212" t="s">
        <v>108</v>
      </c>
      <c r="K918" s="212"/>
      <c r="L918" s="212"/>
      <c r="M918" s="212"/>
      <c r="N918" s="212"/>
      <c r="O918" s="212"/>
      <c r="P918" s="109"/>
      <c r="Q918" s="109"/>
      <c r="R918" s="212" t="s">
        <v>109</v>
      </c>
      <c r="S918" s="212"/>
      <c r="T918" s="212"/>
      <c r="U918" s="212"/>
    </row>
    <row r="920" spans="2:21">
      <c r="J920" s="213" t="s">
        <v>50</v>
      </c>
      <c r="K920" s="213"/>
      <c r="L920" s="213"/>
      <c r="M920" s="213"/>
      <c r="N920" s="213"/>
      <c r="O920" s="213"/>
    </row>
    <row r="921" spans="2:21">
      <c r="B921" s="214" t="s">
        <v>153</v>
      </c>
      <c r="C921" s="214"/>
      <c r="D921" s="214"/>
      <c r="E921" s="214"/>
      <c r="F921" s="214"/>
      <c r="G921" s="214"/>
      <c r="J921" s="214" t="s">
        <v>48</v>
      </c>
      <c r="K921" s="214"/>
      <c r="L921" s="214"/>
      <c r="M921" s="214"/>
      <c r="N921" s="214"/>
      <c r="O921" s="214"/>
      <c r="R921" s="214" t="s">
        <v>51</v>
      </c>
      <c r="S921" s="214"/>
      <c r="T921" s="214"/>
      <c r="U921" s="214"/>
    </row>
    <row r="922" spans="2:21">
      <c r="B922" s="210"/>
      <c r="C922" s="210"/>
      <c r="D922" s="210"/>
      <c r="E922" s="210"/>
      <c r="F922" s="210"/>
      <c r="G922" s="210"/>
      <c r="J922" s="214"/>
      <c r="K922" s="214"/>
      <c r="L922" s="214"/>
      <c r="M922" s="214"/>
      <c r="N922" s="214"/>
      <c r="O922" s="214"/>
      <c r="R922" s="210"/>
      <c r="S922" s="210"/>
      <c r="T922" s="210"/>
      <c r="U922" s="210"/>
    </row>
    <row r="923" spans="2:21">
      <c r="B923" s="210"/>
      <c r="C923" s="210"/>
      <c r="D923" s="210"/>
      <c r="E923" s="210"/>
      <c r="F923" s="210"/>
      <c r="G923" s="210"/>
      <c r="J923" s="214"/>
      <c r="K923" s="214"/>
      <c r="L923" s="214"/>
      <c r="M923" s="214"/>
      <c r="N923" s="214"/>
      <c r="O923" s="214"/>
      <c r="R923" s="210"/>
      <c r="S923" s="210"/>
      <c r="T923" s="210"/>
      <c r="U923" s="210"/>
    </row>
    <row r="924" spans="2:21">
      <c r="B924" s="210"/>
      <c r="C924" s="210"/>
      <c r="D924" s="210"/>
      <c r="E924" s="210"/>
      <c r="F924" s="210"/>
      <c r="G924" s="210"/>
      <c r="J924" s="214"/>
      <c r="K924" s="214"/>
      <c r="L924" s="214"/>
      <c r="M924" s="214"/>
      <c r="N924" s="214"/>
      <c r="O924" s="214"/>
      <c r="R924" s="210"/>
      <c r="S924" s="210"/>
      <c r="T924" s="210"/>
      <c r="U924" s="210"/>
    </row>
    <row r="925" spans="2:21" ht="15.75" thickBot="1">
      <c r="B925" s="215"/>
      <c r="C925" s="215"/>
      <c r="D925" s="215"/>
      <c r="E925" s="215"/>
      <c r="F925" s="215"/>
      <c r="G925" s="215"/>
      <c r="H925" s="51"/>
      <c r="I925" s="51"/>
      <c r="J925" s="216"/>
      <c r="K925" s="216"/>
      <c r="L925" s="216"/>
      <c r="M925" s="216"/>
      <c r="N925" s="216"/>
      <c r="O925" s="216"/>
      <c r="P925" s="51"/>
      <c r="Q925" s="51"/>
      <c r="R925" s="215"/>
      <c r="S925" s="215"/>
      <c r="T925" s="215"/>
      <c r="U925" s="215"/>
    </row>
    <row r="926" spans="2:21">
      <c r="B926" s="217" t="s">
        <v>110</v>
      </c>
      <c r="C926" s="217"/>
      <c r="D926" s="217"/>
      <c r="E926" s="217"/>
      <c r="F926" s="217"/>
      <c r="G926" s="217"/>
      <c r="H926" s="110"/>
      <c r="I926" s="110"/>
      <c r="J926" s="217" t="s">
        <v>111</v>
      </c>
      <c r="K926" s="217"/>
      <c r="L926" s="217"/>
      <c r="M926" s="217"/>
      <c r="N926" s="217"/>
      <c r="O926" s="217"/>
      <c r="P926" s="51"/>
      <c r="Q926" s="51"/>
      <c r="R926" s="217" t="s">
        <v>112</v>
      </c>
      <c r="S926" s="217"/>
      <c r="T926" s="217"/>
      <c r="U926" s="217"/>
    </row>
    <row r="927" spans="2:21" ht="32.25" customHeight="1">
      <c r="B927" s="219" t="s">
        <v>152</v>
      </c>
      <c r="C927" s="219"/>
      <c r="D927" s="219"/>
      <c r="E927" s="219"/>
      <c r="F927" s="219"/>
      <c r="G927" s="219"/>
      <c r="J927" s="218" t="s">
        <v>113</v>
      </c>
      <c r="K927" s="218"/>
      <c r="L927" s="218"/>
      <c r="M927" s="218"/>
      <c r="N927" s="218"/>
      <c r="O927" s="218"/>
      <c r="R927" s="218" t="s">
        <v>114</v>
      </c>
      <c r="S927" s="218"/>
      <c r="T927" s="218"/>
      <c r="U927" s="218"/>
    </row>
    <row r="928" spans="2:21">
      <c r="B928" s="189"/>
      <c r="C928" s="189"/>
      <c r="D928" s="189"/>
      <c r="E928" s="189"/>
      <c r="F928" s="189"/>
      <c r="G928" s="189"/>
    </row>
    <row r="929" spans="1:21" ht="23.25">
      <c r="B929" s="462" t="s">
        <v>115</v>
      </c>
      <c r="C929" s="462"/>
      <c r="D929" s="462"/>
      <c r="E929" s="462"/>
      <c r="F929" s="462"/>
      <c r="G929" s="462"/>
      <c r="H929" s="462"/>
      <c r="I929" s="462"/>
      <c r="J929" s="462"/>
      <c r="K929" s="462"/>
      <c r="L929" s="462"/>
      <c r="M929" s="462"/>
      <c r="N929" s="462"/>
      <c r="O929" s="462"/>
      <c r="P929" s="462"/>
      <c r="Q929" s="462"/>
      <c r="R929" s="462"/>
      <c r="S929" s="462"/>
      <c r="T929" s="462"/>
      <c r="U929" s="462"/>
    </row>
    <row r="931" spans="1:21" ht="15" customHeight="1"/>
    <row r="932" spans="1:21" ht="15" customHeight="1"/>
    <row r="933" spans="1:21" ht="15" customHeight="1">
      <c r="F933" s="1"/>
      <c r="G933" s="1"/>
      <c r="H933" s="1"/>
      <c r="I933" s="1"/>
      <c r="J933" s="1"/>
      <c r="K933" s="1"/>
      <c r="L933" s="1"/>
      <c r="M933" s="1"/>
      <c r="N933" s="1"/>
      <c r="O933" s="1"/>
    </row>
    <row r="934" spans="1:21" ht="15" customHeight="1">
      <c r="B934" s="422" t="s">
        <v>123</v>
      </c>
      <c r="C934" s="422"/>
      <c r="D934" s="422"/>
      <c r="E934" s="422"/>
      <c r="F934" s="422"/>
      <c r="G934" s="422"/>
      <c r="H934" s="422"/>
      <c r="I934" s="422"/>
      <c r="J934" s="422"/>
      <c r="K934" s="422"/>
      <c r="L934" s="422"/>
      <c r="M934" s="422"/>
      <c r="N934" s="422"/>
      <c r="O934" s="422"/>
      <c r="P934" s="422"/>
      <c r="Q934" s="422"/>
      <c r="R934" s="422"/>
      <c r="S934" s="422"/>
      <c r="T934" s="422"/>
      <c r="U934" s="422"/>
    </row>
    <row r="935" spans="1:21" ht="15" customHeight="1">
      <c r="F935" t="s">
        <v>0</v>
      </c>
    </row>
    <row r="936" spans="1:21" ht="15" customHeight="1">
      <c r="B936" s="2"/>
      <c r="C936" s="2"/>
      <c r="D936" s="2"/>
      <c r="E936" s="2"/>
      <c r="F936" s="2"/>
      <c r="G936" s="2"/>
      <c r="H936" s="2"/>
      <c r="I936" s="2"/>
      <c r="J936" s="2"/>
      <c r="K936" s="2"/>
      <c r="L936" s="2"/>
      <c r="M936" s="2"/>
      <c r="N936" s="2"/>
      <c r="O936" s="2"/>
      <c r="P936" s="2"/>
      <c r="Q936" s="2"/>
      <c r="R936" s="2"/>
      <c r="S936" s="2"/>
      <c r="T936" s="2"/>
      <c r="U936" s="193"/>
    </row>
    <row r="937" spans="1:21" ht="15" customHeight="1" thickBot="1">
      <c r="B937" s="3"/>
      <c r="C937" s="3"/>
      <c r="D937" s="3"/>
      <c r="E937" s="3"/>
      <c r="F937" s="3"/>
      <c r="G937" s="3"/>
      <c r="H937" s="3"/>
      <c r="I937" s="3"/>
      <c r="J937" s="3"/>
      <c r="K937" s="3"/>
      <c r="L937" s="3"/>
      <c r="M937" s="3"/>
      <c r="N937" s="3"/>
      <c r="O937" s="3"/>
      <c r="P937" s="3"/>
      <c r="Q937" s="3"/>
      <c r="R937" s="3"/>
      <c r="S937" s="3"/>
      <c r="T937" s="3"/>
      <c r="U937" s="194"/>
    </row>
    <row r="938" spans="1:21" ht="15" customHeight="1">
      <c r="B938" s="383" t="s">
        <v>1</v>
      </c>
      <c r="C938" s="384"/>
      <c r="D938" s="384"/>
      <c r="E938" s="384"/>
      <c r="F938" s="385"/>
      <c r="G938" s="423" t="s">
        <v>154</v>
      </c>
      <c r="H938" s="424"/>
      <c r="I938" s="424"/>
      <c r="J938" s="424"/>
      <c r="K938" s="424"/>
      <c r="L938" s="424"/>
      <c r="M938" s="424"/>
      <c r="N938" s="424"/>
      <c r="O938" s="424"/>
      <c r="P938" s="424"/>
      <c r="Q938" s="424"/>
      <c r="R938" s="424"/>
      <c r="S938" s="424"/>
      <c r="T938" s="424"/>
      <c r="U938" s="425"/>
    </row>
    <row r="939" spans="1:21" ht="15" customHeight="1">
      <c r="A939" s="4"/>
      <c r="B939" s="426" t="s">
        <v>2</v>
      </c>
      <c r="C939" s="427"/>
      <c r="D939" s="427"/>
      <c r="E939" s="427"/>
      <c r="F939" s="428"/>
      <c r="G939" s="429" t="s">
        <v>151</v>
      </c>
      <c r="H939" s="430"/>
      <c r="I939" s="430"/>
      <c r="J939" s="430"/>
      <c r="K939" s="430"/>
      <c r="L939" s="430"/>
      <c r="M939" s="430"/>
      <c r="N939" s="430"/>
      <c r="O939" s="430"/>
      <c r="P939" s="430"/>
      <c r="Q939" s="430"/>
      <c r="R939" s="430"/>
      <c r="S939" s="430"/>
      <c r="T939" s="430"/>
      <c r="U939" s="431"/>
    </row>
    <row r="940" spans="1:21">
      <c r="A940" s="4"/>
      <c r="B940" s="383" t="s">
        <v>3</v>
      </c>
      <c r="C940" s="384"/>
      <c r="D940" s="384"/>
      <c r="E940" s="384"/>
      <c r="F940" s="385"/>
      <c r="G940" s="432" t="s">
        <v>54</v>
      </c>
      <c r="H940" s="433"/>
      <c r="I940" s="433"/>
      <c r="J940" s="433"/>
      <c r="K940" s="433"/>
      <c r="L940" s="433"/>
      <c r="M940" s="433"/>
      <c r="N940" s="433"/>
      <c r="O940" s="433"/>
      <c r="P940" s="433"/>
      <c r="Q940" s="433"/>
      <c r="R940" s="433"/>
      <c r="S940" s="433"/>
      <c r="T940" s="433"/>
      <c r="U940" s="434"/>
    </row>
    <row r="941" spans="1:21" ht="15" customHeight="1">
      <c r="A941" s="4"/>
      <c r="B941" s="383" t="s">
        <v>4</v>
      </c>
      <c r="C941" s="384"/>
      <c r="D941" s="384"/>
      <c r="E941" s="384"/>
      <c r="F941" s="385"/>
      <c r="G941" s="432" t="s">
        <v>55</v>
      </c>
      <c r="H941" s="433"/>
      <c r="I941" s="433"/>
      <c r="J941" s="433"/>
      <c r="K941" s="433"/>
      <c r="L941" s="433"/>
      <c r="M941" s="433"/>
      <c r="N941" s="433"/>
      <c r="O941" s="433"/>
      <c r="P941" s="433"/>
      <c r="Q941" s="433"/>
      <c r="R941" s="433"/>
      <c r="S941" s="433"/>
      <c r="T941" s="433"/>
      <c r="U941" s="434"/>
    </row>
    <row r="942" spans="1:21" ht="15" customHeight="1">
      <c r="A942" s="4"/>
      <c r="B942" s="383" t="s">
        <v>5</v>
      </c>
      <c r="C942" s="384"/>
      <c r="D942" s="384"/>
      <c r="E942" s="384"/>
      <c r="F942" s="385"/>
      <c r="G942" s="435" t="s">
        <v>6</v>
      </c>
      <c r="H942" s="436"/>
      <c r="I942" s="437">
        <v>1000000</v>
      </c>
      <c r="J942" s="438"/>
      <c r="K942" s="438"/>
      <c r="L942" s="439"/>
      <c r="M942" s="5" t="s">
        <v>7</v>
      </c>
      <c r="N942" s="437">
        <v>0</v>
      </c>
      <c r="O942" s="438"/>
      <c r="P942" s="438"/>
      <c r="Q942" s="439"/>
      <c r="R942" s="440" t="s">
        <v>8</v>
      </c>
      <c r="S942" s="441"/>
      <c r="T942" s="437">
        <v>0</v>
      </c>
      <c r="U942" s="442"/>
    </row>
    <row r="943" spans="1:21">
      <c r="A943" s="4"/>
      <c r="B943" s="383" t="s">
        <v>9</v>
      </c>
      <c r="C943" s="384"/>
      <c r="D943" s="384"/>
      <c r="E943" s="384"/>
      <c r="F943" s="385"/>
      <c r="G943" s="443" t="s">
        <v>6</v>
      </c>
      <c r="H943" s="444"/>
      <c r="I943" s="437">
        <v>1000000</v>
      </c>
      <c r="J943" s="438"/>
      <c r="K943" s="438"/>
      <c r="L943" s="439"/>
      <c r="M943" s="5" t="s">
        <v>7</v>
      </c>
      <c r="N943" s="445">
        <v>0</v>
      </c>
      <c r="O943" s="446"/>
      <c r="P943" s="446"/>
      <c r="Q943" s="447"/>
      <c r="R943" s="448"/>
      <c r="S943" s="449"/>
      <c r="T943" s="449"/>
      <c r="U943" s="450"/>
    </row>
    <row r="944" spans="1:21" ht="15.75" thickBot="1">
      <c r="A944" s="4"/>
      <c r="B944" s="383" t="s">
        <v>10</v>
      </c>
      <c r="C944" s="384"/>
      <c r="D944" s="384"/>
      <c r="E944" s="384"/>
      <c r="F944" s="385"/>
      <c r="G944" s="386" t="s">
        <v>116</v>
      </c>
      <c r="H944" s="387"/>
      <c r="I944" s="387"/>
      <c r="J944" s="387"/>
      <c r="K944" s="387"/>
      <c r="L944" s="387"/>
      <c r="M944" s="387"/>
      <c r="N944" s="387"/>
      <c r="O944" s="387"/>
      <c r="P944" s="387"/>
      <c r="Q944" s="387"/>
      <c r="R944" s="387"/>
      <c r="S944" s="387"/>
      <c r="T944" s="387"/>
      <c r="U944" s="388"/>
    </row>
    <row r="945" spans="1:21" ht="15.75" customHeight="1" thickBot="1">
      <c r="A945" s="4"/>
      <c r="B945" s="389" t="s">
        <v>11</v>
      </c>
      <c r="C945" s="390"/>
      <c r="D945" s="390"/>
      <c r="E945" s="390"/>
      <c r="F945" s="391"/>
      <c r="G945" s="392" t="s">
        <v>144</v>
      </c>
      <c r="H945" s="393"/>
      <c r="I945" s="393"/>
      <c r="J945" s="393"/>
      <c r="K945" s="393"/>
      <c r="L945" s="393"/>
      <c r="M945" s="393"/>
      <c r="N945" s="393"/>
      <c r="O945" s="393"/>
      <c r="P945" s="393"/>
      <c r="Q945" s="393"/>
      <c r="R945" s="393"/>
      <c r="S945" s="393"/>
      <c r="T945" s="393"/>
      <c r="U945" s="394"/>
    </row>
    <row r="946" spans="1:21" ht="15.75" thickBot="1">
      <c r="B946" s="395"/>
      <c r="C946" s="395"/>
      <c r="D946" s="395"/>
      <c r="E946" s="395"/>
      <c r="F946" s="395"/>
      <c r="G946" s="395"/>
      <c r="H946" s="395"/>
      <c r="I946" s="395"/>
      <c r="J946" s="395"/>
      <c r="K946" s="395"/>
      <c r="L946" s="395"/>
      <c r="M946" s="395"/>
      <c r="N946" s="395"/>
      <c r="O946" s="395"/>
      <c r="P946" s="395"/>
      <c r="Q946" s="395"/>
      <c r="R946" s="395"/>
      <c r="S946" s="395"/>
      <c r="T946" s="395"/>
      <c r="U946" s="395"/>
    </row>
    <row r="947" spans="1:21" ht="16.5" thickBot="1">
      <c r="A947" s="4"/>
      <c r="B947" s="324" t="s">
        <v>12</v>
      </c>
      <c r="C947" s="325"/>
      <c r="D947" s="326"/>
      <c r="E947" s="325" t="s">
        <v>13</v>
      </c>
      <c r="F947" s="326"/>
      <c r="G947" s="330" t="s">
        <v>14</v>
      </c>
      <c r="H947" s="331"/>
      <c r="I947" s="331"/>
      <c r="J947" s="331"/>
      <c r="K947" s="331"/>
      <c r="L947" s="331"/>
      <c r="M947" s="331"/>
      <c r="N947" s="331"/>
      <c r="O947" s="331"/>
      <c r="P947" s="331"/>
      <c r="Q947" s="331"/>
      <c r="R947" s="331"/>
      <c r="S947" s="331"/>
      <c r="T947" s="331"/>
      <c r="U947" s="332"/>
    </row>
    <row r="948" spans="1:21" ht="15.75" thickBot="1">
      <c r="A948" s="4"/>
      <c r="B948" s="327"/>
      <c r="C948" s="328"/>
      <c r="D948" s="329"/>
      <c r="E948" s="328"/>
      <c r="F948" s="329"/>
      <c r="G948" s="333" t="s">
        <v>15</v>
      </c>
      <c r="H948" s="334"/>
      <c r="I948" s="280" t="s">
        <v>16</v>
      </c>
      <c r="J948" s="281"/>
      <c r="K948" s="281"/>
      <c r="L948" s="281"/>
      <c r="M948" s="281"/>
      <c r="N948" s="282"/>
      <c r="O948" s="401" t="s">
        <v>17</v>
      </c>
      <c r="P948" s="402"/>
      <c r="Q948" s="402"/>
      <c r="R948" s="402"/>
      <c r="S948" s="402"/>
      <c r="T948" s="402"/>
      <c r="U948" s="403"/>
    </row>
    <row r="949" spans="1:21">
      <c r="A949" s="4"/>
      <c r="B949" s="327"/>
      <c r="C949" s="328"/>
      <c r="D949" s="329"/>
      <c r="E949" s="328"/>
      <c r="F949" s="329"/>
      <c r="G949" s="335"/>
      <c r="H949" s="336"/>
      <c r="I949" s="333" t="s">
        <v>18</v>
      </c>
      <c r="J949" s="404"/>
      <c r="K949" s="404"/>
      <c r="L949" s="333" t="s">
        <v>19</v>
      </c>
      <c r="M949" s="404"/>
      <c r="N949" s="334"/>
      <c r="O949" s="406" t="s">
        <v>18</v>
      </c>
      <c r="P949" s="407"/>
      <c r="Q949" s="407"/>
      <c r="R949" s="333" t="s">
        <v>19</v>
      </c>
      <c r="S949" s="404"/>
      <c r="T949" s="404"/>
      <c r="U949" s="515" t="s">
        <v>20</v>
      </c>
    </row>
    <row r="950" spans="1:21" ht="15.75" thickBot="1">
      <c r="A950" s="4"/>
      <c r="B950" s="396"/>
      <c r="C950" s="397"/>
      <c r="D950" s="398"/>
      <c r="E950" s="397"/>
      <c r="F950" s="398"/>
      <c r="G950" s="399"/>
      <c r="H950" s="400"/>
      <c r="I950" s="399"/>
      <c r="J950" s="405"/>
      <c r="K950" s="405"/>
      <c r="L950" s="399"/>
      <c r="M950" s="405"/>
      <c r="N950" s="400"/>
      <c r="O950" s="399"/>
      <c r="P950" s="405"/>
      <c r="Q950" s="405"/>
      <c r="R950" s="399"/>
      <c r="S950" s="405"/>
      <c r="T950" s="405"/>
      <c r="U950" s="516"/>
    </row>
    <row r="951" spans="1:21">
      <c r="A951" s="4"/>
      <c r="B951" s="408" t="s">
        <v>62</v>
      </c>
      <c r="C951" s="409"/>
      <c r="D951" s="410"/>
      <c r="E951" s="411"/>
      <c r="F951" s="412"/>
      <c r="G951" s="413"/>
      <c r="H951" s="414"/>
      <c r="I951" s="415"/>
      <c r="J951" s="416"/>
      <c r="K951" s="414"/>
      <c r="L951" s="417"/>
      <c r="M951" s="416"/>
      <c r="N951" s="418"/>
      <c r="O951" s="419"/>
      <c r="P951" s="420"/>
      <c r="Q951" s="420"/>
      <c r="R951" s="420"/>
      <c r="S951" s="420"/>
      <c r="T951" s="420"/>
      <c r="U951" s="195"/>
    </row>
    <row r="952" spans="1:21">
      <c r="A952" s="4"/>
      <c r="B952" s="346" t="s">
        <v>57</v>
      </c>
      <c r="C952" s="359"/>
      <c r="D952" s="360"/>
      <c r="E952" s="361"/>
      <c r="F952" s="362"/>
      <c r="G952" s="363"/>
      <c r="H952" s="364"/>
      <c r="I952" s="381"/>
      <c r="J952" s="382"/>
      <c r="K952" s="382"/>
      <c r="L952" s="382"/>
      <c r="M952" s="382"/>
      <c r="N952" s="362"/>
      <c r="O952" s="381"/>
      <c r="P952" s="382"/>
      <c r="Q952" s="382"/>
      <c r="R952" s="382"/>
      <c r="S952" s="382"/>
      <c r="T952" s="382"/>
      <c r="U952" s="196"/>
    </row>
    <row r="953" spans="1:21">
      <c r="A953" s="4"/>
      <c r="B953" s="307" t="s">
        <v>58</v>
      </c>
      <c r="C953" s="308"/>
      <c r="D953" s="309"/>
      <c r="E953" s="310" t="s">
        <v>61</v>
      </c>
      <c r="F953" s="311"/>
      <c r="G953" s="351">
        <v>3</v>
      </c>
      <c r="H953" s="353"/>
      <c r="I953" s="314">
        <v>0</v>
      </c>
      <c r="J953" s="315"/>
      <c r="K953" s="316"/>
      <c r="L953" s="314">
        <v>0</v>
      </c>
      <c r="M953" s="315"/>
      <c r="N953" s="352"/>
      <c r="O953" s="317">
        <f>+I953+O799</f>
        <v>3</v>
      </c>
      <c r="P953" s="315"/>
      <c r="Q953" s="316"/>
      <c r="R953" s="317">
        <f>+L953+R799</f>
        <v>3</v>
      </c>
      <c r="S953" s="315"/>
      <c r="T953" s="316"/>
      <c r="U953" s="60">
        <f>R953/G953</f>
        <v>1</v>
      </c>
    </row>
    <row r="954" spans="1:21">
      <c r="A954" s="4"/>
      <c r="B954" s="307" t="s">
        <v>59</v>
      </c>
      <c r="C954" s="308"/>
      <c r="D954" s="309"/>
      <c r="E954" s="310" t="s">
        <v>61</v>
      </c>
      <c r="F954" s="311"/>
      <c r="G954" s="351">
        <v>30</v>
      </c>
      <c r="H954" s="353"/>
      <c r="I954" s="314">
        <v>0</v>
      </c>
      <c r="J954" s="315"/>
      <c r="K954" s="316"/>
      <c r="L954" s="314">
        <v>0</v>
      </c>
      <c r="M954" s="315"/>
      <c r="N954" s="352"/>
      <c r="O954" s="317">
        <f>+I954+O800</f>
        <v>30</v>
      </c>
      <c r="P954" s="315"/>
      <c r="Q954" s="316"/>
      <c r="R954" s="317">
        <f>+L954+R800</f>
        <v>30</v>
      </c>
      <c r="S954" s="315"/>
      <c r="T954" s="316"/>
      <c r="U954" s="60">
        <f t="shared" ref="U954:U1015" si="113">R954/G954</f>
        <v>1</v>
      </c>
    </row>
    <row r="955" spans="1:21">
      <c r="A955" s="4"/>
      <c r="B955" s="307" t="s">
        <v>60</v>
      </c>
      <c r="C955" s="308"/>
      <c r="D955" s="309"/>
      <c r="E955" s="310" t="s">
        <v>61</v>
      </c>
      <c r="F955" s="311"/>
      <c r="G955" s="351">
        <v>1028</v>
      </c>
      <c r="H955" s="316"/>
      <c r="I955" s="314">
        <v>72</v>
      </c>
      <c r="J955" s="315"/>
      <c r="K955" s="316"/>
      <c r="L955" s="314">
        <v>76</v>
      </c>
      <c r="M955" s="315"/>
      <c r="N955" s="352"/>
      <c r="O955" s="317">
        <f>+I955+O801</f>
        <v>706</v>
      </c>
      <c r="P955" s="315"/>
      <c r="Q955" s="316"/>
      <c r="R955" s="317">
        <f>+L955+R801</f>
        <v>732</v>
      </c>
      <c r="S955" s="315"/>
      <c r="T955" s="316"/>
      <c r="U955" s="60">
        <f t="shared" si="113"/>
        <v>0.71206225680933855</v>
      </c>
    </row>
    <row r="956" spans="1:21">
      <c r="A956" s="4"/>
      <c r="B956" s="346" t="s">
        <v>63</v>
      </c>
      <c r="C956" s="359"/>
      <c r="D956" s="360"/>
      <c r="E956" s="361"/>
      <c r="F956" s="362"/>
      <c r="G956" s="363"/>
      <c r="H956" s="364"/>
      <c r="I956" s="381"/>
      <c r="J956" s="382"/>
      <c r="K956" s="382"/>
      <c r="L956" s="382"/>
      <c r="M956" s="382"/>
      <c r="N956" s="362"/>
      <c r="O956" s="381"/>
      <c r="P956" s="382"/>
      <c r="Q956" s="382"/>
      <c r="R956" s="382"/>
      <c r="S956" s="382"/>
      <c r="T956" s="382"/>
      <c r="U956" s="60"/>
    </row>
    <row r="957" spans="1:21">
      <c r="A957" s="4"/>
      <c r="B957" s="307" t="s">
        <v>58</v>
      </c>
      <c r="C957" s="308"/>
      <c r="D957" s="309"/>
      <c r="E957" s="310" t="s">
        <v>61</v>
      </c>
      <c r="F957" s="311"/>
      <c r="G957" s="351">
        <v>3</v>
      </c>
      <c r="H957" s="353"/>
      <c r="I957" s="314">
        <v>0</v>
      </c>
      <c r="J957" s="315"/>
      <c r="K957" s="316"/>
      <c r="L957" s="314">
        <v>0</v>
      </c>
      <c r="M957" s="315"/>
      <c r="N957" s="352"/>
      <c r="O957" s="317">
        <f>+I957+O803</f>
        <v>3</v>
      </c>
      <c r="P957" s="315"/>
      <c r="Q957" s="316"/>
      <c r="R957" s="317">
        <f>+L957+R803</f>
        <v>3</v>
      </c>
      <c r="S957" s="315"/>
      <c r="T957" s="316"/>
      <c r="U957" s="60">
        <f t="shared" si="113"/>
        <v>1</v>
      </c>
    </row>
    <row r="958" spans="1:21">
      <c r="A958" s="4"/>
      <c r="B958" s="307" t="s">
        <v>59</v>
      </c>
      <c r="C958" s="308"/>
      <c r="D958" s="309"/>
      <c r="E958" s="310" t="s">
        <v>61</v>
      </c>
      <c r="F958" s="311"/>
      <c r="G958" s="351">
        <v>30</v>
      </c>
      <c r="H958" s="353"/>
      <c r="I958" s="314">
        <v>0</v>
      </c>
      <c r="J958" s="315"/>
      <c r="K958" s="316"/>
      <c r="L958" s="314">
        <v>0</v>
      </c>
      <c r="M958" s="315"/>
      <c r="N958" s="352"/>
      <c r="O958" s="317">
        <f>+I958+O804</f>
        <v>30</v>
      </c>
      <c r="P958" s="315"/>
      <c r="Q958" s="316"/>
      <c r="R958" s="317">
        <f>+L958+R804</f>
        <v>30</v>
      </c>
      <c r="S958" s="315"/>
      <c r="T958" s="316"/>
      <c r="U958" s="60">
        <f t="shared" si="113"/>
        <v>1</v>
      </c>
    </row>
    <row r="959" spans="1:21">
      <c r="A959" s="4"/>
      <c r="B959" s="307" t="s">
        <v>60</v>
      </c>
      <c r="C959" s="308"/>
      <c r="D959" s="309"/>
      <c r="E959" s="310" t="s">
        <v>61</v>
      </c>
      <c r="F959" s="311"/>
      <c r="G959" s="351">
        <v>1028</v>
      </c>
      <c r="H959" s="316"/>
      <c r="I959" s="314">
        <v>72</v>
      </c>
      <c r="J959" s="315"/>
      <c r="K959" s="316"/>
      <c r="L959" s="314">
        <v>76</v>
      </c>
      <c r="M959" s="315"/>
      <c r="N959" s="352"/>
      <c r="O959" s="317">
        <f>+I959+O805</f>
        <v>706</v>
      </c>
      <c r="P959" s="315"/>
      <c r="Q959" s="316"/>
      <c r="R959" s="317">
        <f>+L959+R805</f>
        <v>732</v>
      </c>
      <c r="S959" s="315"/>
      <c r="T959" s="316"/>
      <c r="U959" s="60">
        <f t="shared" si="113"/>
        <v>0.71206225680933855</v>
      </c>
    </row>
    <row r="960" spans="1:21">
      <c r="A960" s="4"/>
      <c r="B960" s="346" t="s">
        <v>64</v>
      </c>
      <c r="C960" s="359"/>
      <c r="D960" s="360"/>
      <c r="E960" s="361"/>
      <c r="F960" s="362"/>
      <c r="G960" s="363"/>
      <c r="H960" s="364"/>
      <c r="I960" s="381"/>
      <c r="J960" s="382"/>
      <c r="K960" s="382"/>
      <c r="L960" s="382"/>
      <c r="M960" s="382"/>
      <c r="N960" s="362"/>
      <c r="O960" s="381"/>
      <c r="P960" s="382"/>
      <c r="Q960" s="382"/>
      <c r="R960" s="382"/>
      <c r="S960" s="382"/>
      <c r="T960" s="382"/>
      <c r="U960" s="60"/>
    </row>
    <row r="961" spans="1:21">
      <c r="A961" s="4"/>
      <c r="B961" s="307" t="s">
        <v>58</v>
      </c>
      <c r="C961" s="308"/>
      <c r="D961" s="309"/>
      <c r="E961" s="310" t="s">
        <v>61</v>
      </c>
      <c r="F961" s="311"/>
      <c r="G961" s="351">
        <v>3</v>
      </c>
      <c r="H961" s="353"/>
      <c r="I961" s="314">
        <v>0</v>
      </c>
      <c r="J961" s="315"/>
      <c r="K961" s="316"/>
      <c r="L961" s="314">
        <v>0</v>
      </c>
      <c r="M961" s="315"/>
      <c r="N961" s="352"/>
      <c r="O961" s="317">
        <f>+I961+O807</f>
        <v>3</v>
      </c>
      <c r="P961" s="315"/>
      <c r="Q961" s="316"/>
      <c r="R961" s="317">
        <f>+L961+R807</f>
        <v>3</v>
      </c>
      <c r="S961" s="315"/>
      <c r="T961" s="316"/>
      <c r="U961" s="60">
        <f t="shared" si="113"/>
        <v>1</v>
      </c>
    </row>
    <row r="962" spans="1:21">
      <c r="A962" s="4"/>
      <c r="B962" s="307" t="s">
        <v>59</v>
      </c>
      <c r="C962" s="308"/>
      <c r="D962" s="309"/>
      <c r="E962" s="310" t="s">
        <v>61</v>
      </c>
      <c r="F962" s="311"/>
      <c r="G962" s="351">
        <v>30</v>
      </c>
      <c r="H962" s="353"/>
      <c r="I962" s="314">
        <v>0</v>
      </c>
      <c r="J962" s="315"/>
      <c r="K962" s="316"/>
      <c r="L962" s="314">
        <v>0</v>
      </c>
      <c r="M962" s="315"/>
      <c r="N962" s="352"/>
      <c r="O962" s="317">
        <f>+I962+O808</f>
        <v>30</v>
      </c>
      <c r="P962" s="315"/>
      <c r="Q962" s="316"/>
      <c r="R962" s="317">
        <f>+L962+R808</f>
        <v>30</v>
      </c>
      <c r="S962" s="315"/>
      <c r="T962" s="316"/>
      <c r="U962" s="60">
        <f t="shared" si="113"/>
        <v>1</v>
      </c>
    </row>
    <row r="963" spans="1:21">
      <c r="A963" s="4"/>
      <c r="B963" s="307" t="s">
        <v>60</v>
      </c>
      <c r="C963" s="308"/>
      <c r="D963" s="309"/>
      <c r="E963" s="310" t="s">
        <v>61</v>
      </c>
      <c r="F963" s="311"/>
      <c r="G963" s="351">
        <v>514</v>
      </c>
      <c r="H963" s="316"/>
      <c r="I963" s="314">
        <v>0</v>
      </c>
      <c r="J963" s="315"/>
      <c r="K963" s="316"/>
      <c r="L963" s="314">
        <v>0</v>
      </c>
      <c r="M963" s="315"/>
      <c r="N963" s="352"/>
      <c r="O963" s="317">
        <f>+I963+O809</f>
        <v>514</v>
      </c>
      <c r="P963" s="315"/>
      <c r="Q963" s="316"/>
      <c r="R963" s="317">
        <f>+L963+R809</f>
        <v>514</v>
      </c>
      <c r="S963" s="315"/>
      <c r="T963" s="316"/>
      <c r="U963" s="60">
        <f t="shared" si="113"/>
        <v>1</v>
      </c>
    </row>
    <row r="964" spans="1:21">
      <c r="A964" s="4"/>
      <c r="B964" s="346" t="s">
        <v>65</v>
      </c>
      <c r="C964" s="359"/>
      <c r="D964" s="360"/>
      <c r="E964" s="361"/>
      <c r="F964" s="362"/>
      <c r="G964" s="363"/>
      <c r="H964" s="364"/>
      <c r="I964" s="381"/>
      <c r="J964" s="382"/>
      <c r="K964" s="382"/>
      <c r="L964" s="382"/>
      <c r="M964" s="382"/>
      <c r="N964" s="362"/>
      <c r="O964" s="381"/>
      <c r="P964" s="382"/>
      <c r="Q964" s="382"/>
      <c r="R964" s="382"/>
      <c r="S964" s="382"/>
      <c r="T964" s="382"/>
      <c r="U964" s="60"/>
    </row>
    <row r="965" spans="1:21">
      <c r="A965" s="4"/>
      <c r="B965" s="307" t="s">
        <v>58</v>
      </c>
      <c r="C965" s="308"/>
      <c r="D965" s="309"/>
      <c r="E965" s="310" t="s">
        <v>61</v>
      </c>
      <c r="F965" s="311"/>
      <c r="G965" s="351">
        <v>3</v>
      </c>
      <c r="H965" s="353"/>
      <c r="I965" s="314">
        <v>0</v>
      </c>
      <c r="J965" s="315"/>
      <c r="K965" s="316"/>
      <c r="L965" s="314">
        <v>0</v>
      </c>
      <c r="M965" s="315"/>
      <c r="N965" s="352"/>
      <c r="O965" s="317">
        <f>+I965+O811</f>
        <v>3</v>
      </c>
      <c r="P965" s="315"/>
      <c r="Q965" s="316"/>
      <c r="R965" s="317">
        <f>+L965+R811</f>
        <v>3</v>
      </c>
      <c r="S965" s="315"/>
      <c r="T965" s="316"/>
      <c r="U965" s="60">
        <f t="shared" si="113"/>
        <v>1</v>
      </c>
    </row>
    <row r="966" spans="1:21">
      <c r="A966" s="4"/>
      <c r="B966" s="307" t="s">
        <v>59</v>
      </c>
      <c r="C966" s="308"/>
      <c r="D966" s="309"/>
      <c r="E966" s="310" t="s">
        <v>61</v>
      </c>
      <c r="F966" s="311"/>
      <c r="G966" s="351">
        <v>30</v>
      </c>
      <c r="H966" s="353"/>
      <c r="I966" s="314">
        <v>0</v>
      </c>
      <c r="J966" s="315"/>
      <c r="K966" s="316"/>
      <c r="L966" s="314">
        <v>0</v>
      </c>
      <c r="M966" s="315"/>
      <c r="N966" s="352"/>
      <c r="O966" s="317">
        <f>+I966+O812</f>
        <v>30</v>
      </c>
      <c r="P966" s="315"/>
      <c r="Q966" s="316"/>
      <c r="R966" s="317">
        <f>+L966+R812</f>
        <v>30</v>
      </c>
      <c r="S966" s="315"/>
      <c r="T966" s="316"/>
      <c r="U966" s="60">
        <f t="shared" si="113"/>
        <v>1</v>
      </c>
    </row>
    <row r="967" spans="1:21">
      <c r="A967" s="4"/>
      <c r="B967" s="307" t="s">
        <v>60</v>
      </c>
      <c r="C967" s="308"/>
      <c r="D967" s="309"/>
      <c r="E967" s="310" t="s">
        <v>61</v>
      </c>
      <c r="F967" s="311"/>
      <c r="G967" s="351">
        <v>1047</v>
      </c>
      <c r="H967" s="316"/>
      <c r="I967" s="314">
        <v>60</v>
      </c>
      <c r="J967" s="315"/>
      <c r="K967" s="316"/>
      <c r="L967" s="314">
        <v>60</v>
      </c>
      <c r="M967" s="315"/>
      <c r="N967" s="352"/>
      <c r="O967" s="317">
        <f>+I967+O813</f>
        <v>717</v>
      </c>
      <c r="P967" s="315"/>
      <c r="Q967" s="316"/>
      <c r="R967" s="317">
        <f>+L967+R813</f>
        <v>679</v>
      </c>
      <c r="S967" s="315"/>
      <c r="T967" s="316"/>
      <c r="U967" s="60">
        <f t="shared" si="113"/>
        <v>0.6485195797516714</v>
      </c>
    </row>
    <row r="968" spans="1:21">
      <c r="A968" s="4"/>
      <c r="B968" s="346" t="s">
        <v>66</v>
      </c>
      <c r="C968" s="359"/>
      <c r="D968" s="360"/>
      <c r="E968" s="361"/>
      <c r="F968" s="362"/>
      <c r="G968" s="363"/>
      <c r="H968" s="364"/>
      <c r="I968" s="381"/>
      <c r="J968" s="382"/>
      <c r="K968" s="382"/>
      <c r="L968" s="382"/>
      <c r="M968" s="382"/>
      <c r="N968" s="362"/>
      <c r="O968" s="381"/>
      <c r="P968" s="382"/>
      <c r="Q968" s="382"/>
      <c r="R968" s="382"/>
      <c r="S968" s="382"/>
      <c r="T968" s="382"/>
      <c r="U968" s="60"/>
    </row>
    <row r="969" spans="1:21">
      <c r="A969" s="4"/>
      <c r="B969" s="307" t="s">
        <v>58</v>
      </c>
      <c r="C969" s="308"/>
      <c r="D969" s="309"/>
      <c r="E969" s="310" t="s">
        <v>61</v>
      </c>
      <c r="F969" s="311"/>
      <c r="G969" s="351">
        <v>3</v>
      </c>
      <c r="H969" s="353"/>
      <c r="I969" s="314">
        <v>0</v>
      </c>
      <c r="J969" s="315"/>
      <c r="K969" s="316"/>
      <c r="L969" s="314">
        <v>0</v>
      </c>
      <c r="M969" s="315"/>
      <c r="N969" s="352"/>
      <c r="O969" s="317">
        <f>+I969+O815</f>
        <v>3</v>
      </c>
      <c r="P969" s="315"/>
      <c r="Q969" s="316"/>
      <c r="R969" s="317">
        <f>+L969+R815</f>
        <v>3</v>
      </c>
      <c r="S969" s="315"/>
      <c r="T969" s="316"/>
      <c r="U969" s="60">
        <f t="shared" si="113"/>
        <v>1</v>
      </c>
    </row>
    <row r="970" spans="1:21">
      <c r="A970" s="4"/>
      <c r="B970" s="307" t="s">
        <v>59</v>
      </c>
      <c r="C970" s="308"/>
      <c r="D970" s="309"/>
      <c r="E970" s="310" t="s">
        <v>61</v>
      </c>
      <c r="F970" s="311"/>
      <c r="G970" s="351">
        <v>30</v>
      </c>
      <c r="H970" s="353"/>
      <c r="I970" s="314">
        <v>0</v>
      </c>
      <c r="J970" s="315"/>
      <c r="K970" s="316"/>
      <c r="L970" s="314">
        <v>0</v>
      </c>
      <c r="M970" s="315"/>
      <c r="N970" s="352"/>
      <c r="O970" s="317">
        <f>+I970+O816</f>
        <v>30</v>
      </c>
      <c r="P970" s="315"/>
      <c r="Q970" s="316"/>
      <c r="R970" s="317">
        <f>+L970+R816</f>
        <v>30</v>
      </c>
      <c r="S970" s="315"/>
      <c r="T970" s="316"/>
      <c r="U970" s="60">
        <f t="shared" si="113"/>
        <v>1</v>
      </c>
    </row>
    <row r="971" spans="1:21">
      <c r="A971" s="4"/>
      <c r="B971" s="307" t="s">
        <v>60</v>
      </c>
      <c r="C971" s="308"/>
      <c r="D971" s="309"/>
      <c r="E971" s="310" t="s">
        <v>61</v>
      </c>
      <c r="F971" s="311"/>
      <c r="G971" s="351">
        <v>1130</v>
      </c>
      <c r="H971" s="316"/>
      <c r="I971" s="314">
        <v>90</v>
      </c>
      <c r="J971" s="315"/>
      <c r="K971" s="316"/>
      <c r="L971" s="314">
        <v>90</v>
      </c>
      <c r="M971" s="315"/>
      <c r="N971" s="352"/>
      <c r="O971" s="317">
        <f>+I971+O817</f>
        <v>810</v>
      </c>
      <c r="P971" s="315"/>
      <c r="Q971" s="316"/>
      <c r="R971" s="317">
        <f>+L971+R817</f>
        <v>720</v>
      </c>
      <c r="S971" s="315"/>
      <c r="T971" s="316"/>
      <c r="U971" s="60">
        <f t="shared" si="113"/>
        <v>0.63716814159292035</v>
      </c>
    </row>
    <row r="972" spans="1:21">
      <c r="A972" s="4"/>
      <c r="B972" s="346" t="s">
        <v>96</v>
      </c>
      <c r="C972" s="359"/>
      <c r="D972" s="360"/>
      <c r="E972" s="361"/>
      <c r="F972" s="362"/>
      <c r="G972" s="363"/>
      <c r="H972" s="364"/>
      <c r="I972" s="381"/>
      <c r="J972" s="382"/>
      <c r="K972" s="382"/>
      <c r="L972" s="382"/>
      <c r="M972" s="382"/>
      <c r="N972" s="362"/>
      <c r="O972" s="381"/>
      <c r="P972" s="382"/>
      <c r="Q972" s="382"/>
      <c r="R972" s="382"/>
      <c r="S972" s="382"/>
      <c r="T972" s="382"/>
      <c r="U972" s="60"/>
    </row>
    <row r="973" spans="1:21">
      <c r="A973" s="4"/>
      <c r="B973" s="307" t="s">
        <v>58</v>
      </c>
      <c r="C973" s="308"/>
      <c r="D973" s="309"/>
      <c r="E973" s="310" t="s">
        <v>61</v>
      </c>
      <c r="F973" s="311"/>
      <c r="G973" s="351">
        <v>3</v>
      </c>
      <c r="H973" s="353"/>
      <c r="I973" s="314">
        <v>0</v>
      </c>
      <c r="J973" s="315"/>
      <c r="K973" s="316"/>
      <c r="L973" s="314">
        <v>0</v>
      </c>
      <c r="M973" s="315"/>
      <c r="N973" s="352"/>
      <c r="O973" s="317">
        <f>+I973+O819</f>
        <v>3</v>
      </c>
      <c r="P973" s="315"/>
      <c r="Q973" s="316"/>
      <c r="R973" s="317">
        <f>+L973+R819</f>
        <v>3</v>
      </c>
      <c r="S973" s="315"/>
      <c r="T973" s="316"/>
      <c r="U973" s="60">
        <f t="shared" si="113"/>
        <v>1</v>
      </c>
    </row>
    <row r="974" spans="1:21">
      <c r="A974" s="4"/>
      <c r="B974" s="307" t="s">
        <v>59</v>
      </c>
      <c r="C974" s="308"/>
      <c r="D974" s="309"/>
      <c r="E974" s="310" t="s">
        <v>61</v>
      </c>
      <c r="F974" s="311"/>
      <c r="G974" s="351">
        <v>30</v>
      </c>
      <c r="H974" s="353"/>
      <c r="I974" s="314">
        <v>0</v>
      </c>
      <c r="J974" s="315"/>
      <c r="K974" s="316"/>
      <c r="L974" s="314">
        <v>0</v>
      </c>
      <c r="M974" s="315"/>
      <c r="N974" s="352"/>
      <c r="O974" s="317">
        <f>+I974+O820</f>
        <v>30</v>
      </c>
      <c r="P974" s="315"/>
      <c r="Q974" s="316"/>
      <c r="R974" s="317">
        <f>+L974+R820</f>
        <v>30</v>
      </c>
      <c r="S974" s="315"/>
      <c r="T974" s="316"/>
      <c r="U974" s="60">
        <f t="shared" si="113"/>
        <v>1</v>
      </c>
    </row>
    <row r="975" spans="1:21">
      <c r="A975" s="4"/>
      <c r="B975" s="307" t="s">
        <v>60</v>
      </c>
      <c r="C975" s="308"/>
      <c r="D975" s="309"/>
      <c r="E975" s="310" t="s">
        <v>61</v>
      </c>
      <c r="F975" s="311"/>
      <c r="G975" s="351">
        <v>1049</v>
      </c>
      <c r="H975" s="316"/>
      <c r="I975" s="314">
        <v>80</v>
      </c>
      <c r="J975" s="315"/>
      <c r="K975" s="316"/>
      <c r="L975" s="314">
        <v>78</v>
      </c>
      <c r="M975" s="315"/>
      <c r="N975" s="352"/>
      <c r="O975" s="317">
        <f>+I975+O821</f>
        <v>727</v>
      </c>
      <c r="P975" s="315"/>
      <c r="Q975" s="316"/>
      <c r="R975" s="317">
        <f>+L975+R821</f>
        <v>655</v>
      </c>
      <c r="S975" s="315"/>
      <c r="T975" s="316"/>
      <c r="U975" s="60">
        <f t="shared" si="113"/>
        <v>0.62440419447092466</v>
      </c>
    </row>
    <row r="976" spans="1:21">
      <c r="A976" s="4"/>
      <c r="B976" s="346" t="s">
        <v>67</v>
      </c>
      <c r="C976" s="359"/>
      <c r="D976" s="360"/>
      <c r="E976" s="361"/>
      <c r="F976" s="362"/>
      <c r="G976" s="363"/>
      <c r="H976" s="364"/>
      <c r="I976" s="381"/>
      <c r="J976" s="382"/>
      <c r="K976" s="382"/>
      <c r="L976" s="382"/>
      <c r="M976" s="382"/>
      <c r="N976" s="362"/>
      <c r="O976" s="381"/>
      <c r="P976" s="382"/>
      <c r="Q976" s="382"/>
      <c r="R976" s="382"/>
      <c r="S976" s="382"/>
      <c r="T976" s="382"/>
      <c r="U976" s="60"/>
    </row>
    <row r="977" spans="1:21">
      <c r="A977" s="4"/>
      <c r="B977" s="307" t="s">
        <v>58</v>
      </c>
      <c r="C977" s="308"/>
      <c r="D977" s="309"/>
      <c r="E977" s="310" t="s">
        <v>61</v>
      </c>
      <c r="F977" s="311"/>
      <c r="G977" s="351">
        <v>2</v>
      </c>
      <c r="H977" s="353"/>
      <c r="I977" s="314">
        <v>0</v>
      </c>
      <c r="J977" s="315"/>
      <c r="K977" s="316"/>
      <c r="L977" s="314">
        <v>0</v>
      </c>
      <c r="M977" s="315"/>
      <c r="N977" s="352"/>
      <c r="O977" s="317">
        <f>+I977+O823</f>
        <v>2</v>
      </c>
      <c r="P977" s="315"/>
      <c r="Q977" s="316"/>
      <c r="R977" s="317">
        <f>+L977+R823</f>
        <v>2</v>
      </c>
      <c r="S977" s="315"/>
      <c r="T977" s="316"/>
      <c r="U977" s="60">
        <f t="shared" si="113"/>
        <v>1</v>
      </c>
    </row>
    <row r="978" spans="1:21">
      <c r="A978" s="4"/>
      <c r="B978" s="307" t="s">
        <v>59</v>
      </c>
      <c r="C978" s="308"/>
      <c r="D978" s="309"/>
      <c r="E978" s="310" t="s">
        <v>61</v>
      </c>
      <c r="F978" s="311"/>
      <c r="G978" s="351">
        <v>20</v>
      </c>
      <c r="H978" s="353"/>
      <c r="I978" s="354">
        <v>0</v>
      </c>
      <c r="J978" s="355"/>
      <c r="K978" s="356"/>
      <c r="L978" s="354">
        <v>0</v>
      </c>
      <c r="M978" s="355"/>
      <c r="N978" s="358"/>
      <c r="O978" s="317">
        <f>+I978+O824</f>
        <v>20</v>
      </c>
      <c r="P978" s="315"/>
      <c r="Q978" s="316"/>
      <c r="R978" s="317">
        <f>+L978+R824</f>
        <v>20</v>
      </c>
      <c r="S978" s="315"/>
      <c r="T978" s="316"/>
      <c r="U978" s="60">
        <f t="shared" si="113"/>
        <v>1</v>
      </c>
    </row>
    <row r="979" spans="1:21">
      <c r="A979" s="4"/>
      <c r="B979" s="307" t="s">
        <v>60</v>
      </c>
      <c r="C979" s="308"/>
      <c r="D979" s="309"/>
      <c r="E979" s="310" t="s">
        <v>61</v>
      </c>
      <c r="F979" s="311"/>
      <c r="G979" s="351">
        <v>350</v>
      </c>
      <c r="H979" s="316"/>
      <c r="I979" s="354">
        <v>0</v>
      </c>
      <c r="J979" s="355"/>
      <c r="K979" s="356"/>
      <c r="L979" s="354">
        <v>0</v>
      </c>
      <c r="M979" s="355"/>
      <c r="N979" s="358"/>
      <c r="O979" s="317">
        <f>+I979+O825</f>
        <v>350</v>
      </c>
      <c r="P979" s="315"/>
      <c r="Q979" s="316"/>
      <c r="R979" s="317">
        <f>+L979+R825</f>
        <v>350</v>
      </c>
      <c r="S979" s="315"/>
      <c r="T979" s="316"/>
      <c r="U979" s="60">
        <f t="shared" si="113"/>
        <v>1</v>
      </c>
    </row>
    <row r="980" spans="1:21">
      <c r="A980" s="4"/>
      <c r="B980" s="346" t="s">
        <v>68</v>
      </c>
      <c r="C980" s="359"/>
      <c r="D980" s="360"/>
      <c r="E980" s="361"/>
      <c r="F980" s="362"/>
      <c r="G980" s="363"/>
      <c r="H980" s="364"/>
      <c r="I980" s="365"/>
      <c r="J980" s="366"/>
      <c r="K980" s="366"/>
      <c r="L980" s="366"/>
      <c r="M980" s="366"/>
      <c r="N980" s="367"/>
      <c r="O980" s="381"/>
      <c r="P980" s="382"/>
      <c r="Q980" s="382"/>
      <c r="R980" s="382"/>
      <c r="S980" s="382"/>
      <c r="T980" s="382"/>
      <c r="U980" s="60"/>
    </row>
    <row r="981" spans="1:21">
      <c r="A981" s="4"/>
      <c r="B981" s="307" t="s">
        <v>58</v>
      </c>
      <c r="C981" s="308"/>
      <c r="D981" s="309"/>
      <c r="E981" s="310" t="s">
        <v>61</v>
      </c>
      <c r="F981" s="311"/>
      <c r="G981" s="351">
        <v>2</v>
      </c>
      <c r="H981" s="353"/>
      <c r="I981" s="354">
        <v>0</v>
      </c>
      <c r="J981" s="355"/>
      <c r="K981" s="356"/>
      <c r="L981" s="354">
        <v>0</v>
      </c>
      <c r="M981" s="355"/>
      <c r="N981" s="358"/>
      <c r="O981" s="317">
        <f>+I981+O827</f>
        <v>2</v>
      </c>
      <c r="P981" s="315"/>
      <c r="Q981" s="316"/>
      <c r="R981" s="317">
        <f>+L981+R827</f>
        <v>2</v>
      </c>
      <c r="S981" s="315"/>
      <c r="T981" s="316"/>
      <c r="U981" s="60">
        <f t="shared" si="113"/>
        <v>1</v>
      </c>
    </row>
    <row r="982" spans="1:21">
      <c r="A982" s="4"/>
      <c r="B982" s="307" t="s">
        <v>59</v>
      </c>
      <c r="C982" s="308"/>
      <c r="D982" s="309"/>
      <c r="E982" s="310" t="s">
        <v>61</v>
      </c>
      <c r="F982" s="311"/>
      <c r="G982" s="351">
        <v>20</v>
      </c>
      <c r="H982" s="353"/>
      <c r="I982" s="354">
        <v>0</v>
      </c>
      <c r="J982" s="355"/>
      <c r="K982" s="356"/>
      <c r="L982" s="354">
        <v>0</v>
      </c>
      <c r="M982" s="355"/>
      <c r="N982" s="358"/>
      <c r="O982" s="317">
        <f>+I982+O828</f>
        <v>20</v>
      </c>
      <c r="P982" s="315"/>
      <c r="Q982" s="316"/>
      <c r="R982" s="317">
        <f>+L982+R828</f>
        <v>20</v>
      </c>
      <c r="S982" s="315"/>
      <c r="T982" s="316"/>
      <c r="U982" s="60">
        <f t="shared" si="113"/>
        <v>1</v>
      </c>
    </row>
    <row r="983" spans="1:21">
      <c r="A983" s="4"/>
      <c r="B983" s="307" t="s">
        <v>60</v>
      </c>
      <c r="C983" s="308"/>
      <c r="D983" s="309"/>
      <c r="E983" s="310" t="s">
        <v>61</v>
      </c>
      <c r="F983" s="311"/>
      <c r="G983" s="351">
        <v>333</v>
      </c>
      <c r="H983" s="316"/>
      <c r="I983" s="354">
        <v>0</v>
      </c>
      <c r="J983" s="355"/>
      <c r="K983" s="356"/>
      <c r="L983" s="354">
        <v>0</v>
      </c>
      <c r="M983" s="355"/>
      <c r="N983" s="358"/>
      <c r="O983" s="317">
        <f>+I983+O829</f>
        <v>333</v>
      </c>
      <c r="P983" s="315"/>
      <c r="Q983" s="316"/>
      <c r="R983" s="317">
        <f>+L983+R829</f>
        <v>333</v>
      </c>
      <c r="S983" s="315"/>
      <c r="T983" s="316"/>
      <c r="U983" s="60">
        <f t="shared" si="113"/>
        <v>1</v>
      </c>
    </row>
    <row r="984" spans="1:21">
      <c r="A984" s="4"/>
      <c r="B984" s="346" t="s">
        <v>69</v>
      </c>
      <c r="C984" s="359"/>
      <c r="D984" s="360"/>
      <c r="E984" s="361"/>
      <c r="F984" s="362"/>
      <c r="G984" s="363"/>
      <c r="H984" s="364"/>
      <c r="I984" s="365"/>
      <c r="J984" s="366"/>
      <c r="K984" s="366"/>
      <c r="L984" s="366"/>
      <c r="M984" s="366"/>
      <c r="N984" s="367"/>
      <c r="O984" s="381"/>
      <c r="P984" s="382"/>
      <c r="Q984" s="382"/>
      <c r="R984" s="382"/>
      <c r="S984" s="382"/>
      <c r="T984" s="382"/>
      <c r="U984" s="60"/>
    </row>
    <row r="985" spans="1:21" ht="15" customHeight="1">
      <c r="A985" s="4"/>
      <c r="B985" s="307" t="s">
        <v>124</v>
      </c>
      <c r="C985" s="308"/>
      <c r="D985" s="309"/>
      <c r="E985" s="310" t="s">
        <v>61</v>
      </c>
      <c r="F985" s="311"/>
      <c r="G985" s="351">
        <v>330</v>
      </c>
      <c r="H985" s="353"/>
      <c r="I985" s="354">
        <v>40</v>
      </c>
      <c r="J985" s="355"/>
      <c r="K985" s="356"/>
      <c r="L985" s="354">
        <v>55</v>
      </c>
      <c r="M985" s="355"/>
      <c r="N985" s="358"/>
      <c r="O985" s="317">
        <f>+I985+O831</f>
        <v>170</v>
      </c>
      <c r="P985" s="315"/>
      <c r="Q985" s="316"/>
      <c r="R985" s="317">
        <f>+L985+R831</f>
        <v>175</v>
      </c>
      <c r="S985" s="315"/>
      <c r="T985" s="316"/>
      <c r="U985" s="60">
        <f t="shared" si="113"/>
        <v>0.53030303030303028</v>
      </c>
    </row>
    <row r="986" spans="1:21">
      <c r="A986" s="4"/>
      <c r="B986" s="307" t="s">
        <v>58</v>
      </c>
      <c r="C986" s="308"/>
      <c r="D986" s="309"/>
      <c r="E986" s="310" t="s">
        <v>61</v>
      </c>
      <c r="F986" s="311"/>
      <c r="G986" s="351">
        <v>2</v>
      </c>
      <c r="H986" s="353"/>
      <c r="I986" s="354">
        <v>0</v>
      </c>
      <c r="J986" s="355"/>
      <c r="K986" s="356"/>
      <c r="L986" s="354">
        <v>0</v>
      </c>
      <c r="M986" s="355"/>
      <c r="N986" s="358"/>
      <c r="O986" s="317">
        <f>+I986+O832</f>
        <v>2</v>
      </c>
      <c r="P986" s="315"/>
      <c r="Q986" s="316"/>
      <c r="R986" s="317">
        <f>+L986+R832</f>
        <v>2</v>
      </c>
      <c r="S986" s="315"/>
      <c r="T986" s="316"/>
      <c r="U986" s="60">
        <f t="shared" si="113"/>
        <v>1</v>
      </c>
    </row>
    <row r="987" spans="1:21">
      <c r="A987" s="4"/>
      <c r="B987" s="307" t="s">
        <v>59</v>
      </c>
      <c r="C987" s="308"/>
      <c r="D987" s="309"/>
      <c r="E987" s="310" t="s">
        <v>61</v>
      </c>
      <c r="F987" s="311"/>
      <c r="G987" s="351">
        <v>20</v>
      </c>
      <c r="H987" s="353"/>
      <c r="I987" s="354">
        <v>0</v>
      </c>
      <c r="J987" s="355"/>
      <c r="K987" s="356"/>
      <c r="L987" s="354">
        <v>0</v>
      </c>
      <c r="M987" s="355"/>
      <c r="N987" s="358"/>
      <c r="O987" s="317">
        <f>+I987+O833</f>
        <v>20</v>
      </c>
      <c r="P987" s="315"/>
      <c r="Q987" s="316"/>
      <c r="R987" s="317">
        <f>+L987+R833</f>
        <v>20</v>
      </c>
      <c r="S987" s="315"/>
      <c r="T987" s="316"/>
      <c r="U987" s="60">
        <f t="shared" si="113"/>
        <v>1</v>
      </c>
    </row>
    <row r="988" spans="1:21">
      <c r="A988" s="4"/>
      <c r="B988" s="307" t="s">
        <v>60</v>
      </c>
      <c r="C988" s="308"/>
      <c r="D988" s="309"/>
      <c r="E988" s="310" t="s">
        <v>61</v>
      </c>
      <c r="F988" s="311"/>
      <c r="G988" s="351">
        <v>681</v>
      </c>
      <c r="H988" s="316"/>
      <c r="I988" s="354">
        <v>40</v>
      </c>
      <c r="J988" s="355"/>
      <c r="K988" s="356"/>
      <c r="L988" s="354">
        <v>40</v>
      </c>
      <c r="M988" s="355"/>
      <c r="N988" s="358"/>
      <c r="O988" s="317">
        <f>+I988+O834</f>
        <v>463</v>
      </c>
      <c r="P988" s="315"/>
      <c r="Q988" s="316"/>
      <c r="R988" s="317">
        <f>+L988+R834</f>
        <v>426</v>
      </c>
      <c r="S988" s="315"/>
      <c r="T988" s="316"/>
      <c r="U988" s="60">
        <f t="shared" si="113"/>
        <v>0.62555066079295152</v>
      </c>
    </row>
    <row r="989" spans="1:21">
      <c r="A989" s="4"/>
      <c r="B989" s="307" t="s">
        <v>70</v>
      </c>
      <c r="C989" s="308"/>
      <c r="D989" s="309"/>
      <c r="E989" s="310" t="s">
        <v>61</v>
      </c>
      <c r="F989" s="311"/>
      <c r="G989" s="351">
        <v>102</v>
      </c>
      <c r="H989" s="353"/>
      <c r="I989" s="354">
        <v>12</v>
      </c>
      <c r="J989" s="355"/>
      <c r="K989" s="356"/>
      <c r="L989" s="354">
        <v>12</v>
      </c>
      <c r="M989" s="355"/>
      <c r="N989" s="358"/>
      <c r="O989" s="317">
        <f>+I989+O835</f>
        <v>36</v>
      </c>
      <c r="P989" s="315"/>
      <c r="Q989" s="316"/>
      <c r="R989" s="317">
        <f>+L989+R835</f>
        <v>24</v>
      </c>
      <c r="S989" s="315"/>
      <c r="T989" s="316"/>
      <c r="U989" s="60">
        <f t="shared" si="113"/>
        <v>0.23529411764705882</v>
      </c>
    </row>
    <row r="990" spans="1:21">
      <c r="A990" s="4"/>
      <c r="B990" s="346" t="s">
        <v>71</v>
      </c>
      <c r="C990" s="359"/>
      <c r="D990" s="360"/>
      <c r="E990" s="361"/>
      <c r="F990" s="362"/>
      <c r="G990" s="363"/>
      <c r="H990" s="364"/>
      <c r="I990" s="365"/>
      <c r="J990" s="366"/>
      <c r="K990" s="366"/>
      <c r="L990" s="366"/>
      <c r="M990" s="366"/>
      <c r="N990" s="367"/>
      <c r="O990" s="365"/>
      <c r="P990" s="366"/>
      <c r="Q990" s="366"/>
      <c r="R990" s="366"/>
      <c r="S990" s="366"/>
      <c r="T990" s="366"/>
      <c r="U990" s="60"/>
    </row>
    <row r="991" spans="1:21" s="40" customFormat="1">
      <c r="A991" s="150"/>
      <c r="B991" s="368" t="s">
        <v>81</v>
      </c>
      <c r="C991" s="369"/>
      <c r="D991" s="370"/>
      <c r="E991" s="371" t="s">
        <v>74</v>
      </c>
      <c r="F991" s="372"/>
      <c r="G991" s="373">
        <v>260</v>
      </c>
      <c r="H991" s="374"/>
      <c r="I991" s="354">
        <v>40</v>
      </c>
      <c r="J991" s="355"/>
      <c r="K991" s="356"/>
      <c r="L991" s="517">
        <v>56.11</v>
      </c>
      <c r="M991" s="518"/>
      <c r="N991" s="519"/>
      <c r="O991" s="317">
        <f>+I991+O837</f>
        <v>180</v>
      </c>
      <c r="P991" s="315"/>
      <c r="Q991" s="316"/>
      <c r="R991" s="317">
        <f>+L991+R837</f>
        <v>193.11</v>
      </c>
      <c r="S991" s="315"/>
      <c r="T991" s="316"/>
      <c r="U991" s="60">
        <f t="shared" si="113"/>
        <v>0.74273076923076931</v>
      </c>
    </row>
    <row r="992" spans="1:21">
      <c r="A992" s="4"/>
      <c r="B992" s="346" t="s">
        <v>72</v>
      </c>
      <c r="C992" s="359"/>
      <c r="D992" s="360"/>
      <c r="E992" s="361"/>
      <c r="F992" s="362"/>
      <c r="G992" s="363"/>
      <c r="H992" s="364"/>
      <c r="I992" s="365"/>
      <c r="J992" s="366"/>
      <c r="K992" s="366"/>
      <c r="L992" s="366"/>
      <c r="M992" s="366"/>
      <c r="N992" s="367"/>
      <c r="O992" s="365"/>
      <c r="P992" s="366"/>
      <c r="Q992" s="366"/>
      <c r="R992" s="366"/>
      <c r="S992" s="366"/>
      <c r="T992" s="366"/>
      <c r="U992" s="60"/>
    </row>
    <row r="993" spans="1:21">
      <c r="A993" s="4"/>
      <c r="B993" s="307" t="s">
        <v>58</v>
      </c>
      <c r="C993" s="308"/>
      <c r="D993" s="309"/>
      <c r="E993" s="310" t="s">
        <v>61</v>
      </c>
      <c r="F993" s="311"/>
      <c r="G993" s="351">
        <v>1</v>
      </c>
      <c r="H993" s="353"/>
      <c r="I993" s="354">
        <v>0</v>
      </c>
      <c r="J993" s="355"/>
      <c r="K993" s="356"/>
      <c r="L993" s="354">
        <v>0</v>
      </c>
      <c r="M993" s="355"/>
      <c r="N993" s="358"/>
      <c r="O993" s="317">
        <f>+I993+O839</f>
        <v>1</v>
      </c>
      <c r="P993" s="315"/>
      <c r="Q993" s="316"/>
      <c r="R993" s="317">
        <f>+L993+R839</f>
        <v>1</v>
      </c>
      <c r="S993" s="315"/>
      <c r="T993" s="316"/>
      <c r="U993" s="60">
        <f t="shared" si="113"/>
        <v>1</v>
      </c>
    </row>
    <row r="994" spans="1:21">
      <c r="A994" s="4"/>
      <c r="B994" s="307" t="s">
        <v>59</v>
      </c>
      <c r="C994" s="308"/>
      <c r="D994" s="309"/>
      <c r="E994" s="310" t="s">
        <v>61</v>
      </c>
      <c r="F994" s="311"/>
      <c r="G994" s="351">
        <v>10</v>
      </c>
      <c r="H994" s="353"/>
      <c r="I994" s="354">
        <v>0</v>
      </c>
      <c r="J994" s="355"/>
      <c r="K994" s="356"/>
      <c r="L994" s="354">
        <v>0</v>
      </c>
      <c r="M994" s="355"/>
      <c r="N994" s="358"/>
      <c r="O994" s="317">
        <f>+I994+O840</f>
        <v>10</v>
      </c>
      <c r="P994" s="315"/>
      <c r="Q994" s="316"/>
      <c r="R994" s="317">
        <f>+L994+R840</f>
        <v>10</v>
      </c>
      <c r="S994" s="315"/>
      <c r="T994" s="316"/>
      <c r="U994" s="60">
        <f t="shared" si="113"/>
        <v>1</v>
      </c>
    </row>
    <row r="995" spans="1:21">
      <c r="A995" s="4"/>
      <c r="B995" s="307" t="s">
        <v>60</v>
      </c>
      <c r="C995" s="308"/>
      <c r="D995" s="309"/>
      <c r="E995" s="310" t="s">
        <v>61</v>
      </c>
      <c r="F995" s="311"/>
      <c r="G995" s="351">
        <v>167</v>
      </c>
      <c r="H995" s="316"/>
      <c r="I995" s="354">
        <v>0</v>
      </c>
      <c r="J995" s="355"/>
      <c r="K995" s="356"/>
      <c r="L995" s="354">
        <v>0</v>
      </c>
      <c r="M995" s="355"/>
      <c r="N995" s="358"/>
      <c r="O995" s="317">
        <f>+I995+O841</f>
        <v>167</v>
      </c>
      <c r="P995" s="315"/>
      <c r="Q995" s="316"/>
      <c r="R995" s="317">
        <f>+L995+R841</f>
        <v>167</v>
      </c>
      <c r="S995" s="315"/>
      <c r="T995" s="316"/>
      <c r="U995" s="60">
        <f t="shared" si="113"/>
        <v>1</v>
      </c>
    </row>
    <row r="996" spans="1:21">
      <c r="A996" s="4"/>
      <c r="B996" s="346" t="s">
        <v>73</v>
      </c>
      <c r="C996" s="359"/>
      <c r="D996" s="360"/>
      <c r="E996" s="361"/>
      <c r="F996" s="362"/>
      <c r="G996" s="363"/>
      <c r="H996" s="364"/>
      <c r="I996" s="365"/>
      <c r="J996" s="366"/>
      <c r="K996" s="366"/>
      <c r="L996" s="366"/>
      <c r="M996" s="366"/>
      <c r="N996" s="367"/>
      <c r="O996" s="365"/>
      <c r="P996" s="366"/>
      <c r="Q996" s="366"/>
      <c r="R996" s="366"/>
      <c r="S996" s="366"/>
      <c r="T996" s="366"/>
      <c r="U996" s="60"/>
    </row>
    <row r="997" spans="1:21">
      <c r="A997" s="4"/>
      <c r="B997" s="307" t="s">
        <v>81</v>
      </c>
      <c r="C997" s="308"/>
      <c r="D997" s="309"/>
      <c r="E997" s="310" t="s">
        <v>74</v>
      </c>
      <c r="F997" s="311"/>
      <c r="G997" s="351">
        <v>100</v>
      </c>
      <c r="H997" s="353"/>
      <c r="I997" s="354">
        <v>0</v>
      </c>
      <c r="J997" s="355"/>
      <c r="K997" s="356"/>
      <c r="L997" s="354">
        <v>0</v>
      </c>
      <c r="M997" s="355"/>
      <c r="N997" s="358"/>
      <c r="O997" s="317">
        <f>+I997+O843</f>
        <v>100</v>
      </c>
      <c r="P997" s="315"/>
      <c r="Q997" s="316"/>
      <c r="R997" s="317">
        <f>+L997+R843</f>
        <v>100</v>
      </c>
      <c r="S997" s="315"/>
      <c r="T997" s="316"/>
      <c r="U997" s="60">
        <f t="shared" si="113"/>
        <v>1</v>
      </c>
    </row>
    <row r="998" spans="1:21">
      <c r="A998" s="4"/>
      <c r="B998" s="346" t="s">
        <v>76</v>
      </c>
      <c r="C998" s="359"/>
      <c r="D998" s="360"/>
      <c r="E998" s="361"/>
      <c r="F998" s="362"/>
      <c r="G998" s="363"/>
      <c r="H998" s="364"/>
      <c r="I998" s="365"/>
      <c r="J998" s="366"/>
      <c r="K998" s="366"/>
      <c r="L998" s="366"/>
      <c r="M998" s="366"/>
      <c r="N998" s="367"/>
      <c r="O998" s="365"/>
      <c r="P998" s="366"/>
      <c r="Q998" s="366"/>
      <c r="R998" s="366"/>
      <c r="S998" s="366"/>
      <c r="T998" s="366"/>
      <c r="U998" s="60"/>
    </row>
    <row r="999" spans="1:21">
      <c r="A999" s="4"/>
      <c r="B999" s="307" t="s">
        <v>124</v>
      </c>
      <c r="C999" s="308"/>
      <c r="D999" s="309"/>
      <c r="E999" s="310" t="s">
        <v>61</v>
      </c>
      <c r="F999" s="311"/>
      <c r="G999" s="351">
        <v>580</v>
      </c>
      <c r="H999" s="353"/>
      <c r="I999" s="354">
        <v>50</v>
      </c>
      <c r="J999" s="355"/>
      <c r="K999" s="356"/>
      <c r="L999" s="354">
        <v>80</v>
      </c>
      <c r="M999" s="355"/>
      <c r="N999" s="358"/>
      <c r="O999" s="317">
        <f t="shared" ref="O999:O1004" si="114">+I999+O845</f>
        <v>330</v>
      </c>
      <c r="P999" s="315"/>
      <c r="Q999" s="316"/>
      <c r="R999" s="317">
        <f t="shared" ref="R999:R1004" si="115">+L999+R845</f>
        <v>311</v>
      </c>
      <c r="S999" s="315"/>
      <c r="T999" s="316"/>
      <c r="U999" s="60">
        <f t="shared" si="113"/>
        <v>0.53620689655172415</v>
      </c>
    </row>
    <row r="1000" spans="1:21">
      <c r="A1000" s="4"/>
      <c r="B1000" s="307" t="s">
        <v>58</v>
      </c>
      <c r="C1000" s="308"/>
      <c r="D1000" s="309"/>
      <c r="E1000" s="310" t="s">
        <v>61</v>
      </c>
      <c r="F1000" s="311"/>
      <c r="G1000" s="351">
        <v>5</v>
      </c>
      <c r="H1000" s="353"/>
      <c r="I1000" s="354">
        <v>0</v>
      </c>
      <c r="J1000" s="355"/>
      <c r="K1000" s="356"/>
      <c r="L1000" s="354">
        <v>0</v>
      </c>
      <c r="M1000" s="355"/>
      <c r="N1000" s="358"/>
      <c r="O1000" s="317">
        <f t="shared" si="114"/>
        <v>5</v>
      </c>
      <c r="P1000" s="315"/>
      <c r="Q1000" s="316"/>
      <c r="R1000" s="317">
        <f t="shared" si="115"/>
        <v>5</v>
      </c>
      <c r="S1000" s="315"/>
      <c r="T1000" s="316"/>
      <c r="U1000" s="60">
        <f t="shared" si="113"/>
        <v>1</v>
      </c>
    </row>
    <row r="1001" spans="1:21">
      <c r="A1001" s="4"/>
      <c r="B1001" s="307" t="s">
        <v>59</v>
      </c>
      <c r="C1001" s="308"/>
      <c r="D1001" s="309"/>
      <c r="E1001" s="310" t="s">
        <v>61</v>
      </c>
      <c r="F1001" s="311"/>
      <c r="G1001" s="351">
        <v>50</v>
      </c>
      <c r="H1001" s="353"/>
      <c r="I1001" s="314">
        <v>0</v>
      </c>
      <c r="J1001" s="315"/>
      <c r="K1001" s="316"/>
      <c r="L1001" s="314">
        <v>0</v>
      </c>
      <c r="M1001" s="315"/>
      <c r="N1001" s="352"/>
      <c r="O1001" s="317">
        <f t="shared" si="114"/>
        <v>50</v>
      </c>
      <c r="P1001" s="315"/>
      <c r="Q1001" s="316"/>
      <c r="R1001" s="317">
        <f t="shared" si="115"/>
        <v>50</v>
      </c>
      <c r="S1001" s="315"/>
      <c r="T1001" s="316"/>
      <c r="U1001" s="60">
        <f t="shared" si="113"/>
        <v>1</v>
      </c>
    </row>
    <row r="1002" spans="1:21">
      <c r="A1002" s="4"/>
      <c r="B1002" s="307" t="s">
        <v>60</v>
      </c>
      <c r="C1002" s="308"/>
      <c r="D1002" s="309"/>
      <c r="E1002" s="310" t="s">
        <v>61</v>
      </c>
      <c r="F1002" s="311"/>
      <c r="G1002" s="351">
        <v>1708</v>
      </c>
      <c r="H1002" s="316"/>
      <c r="I1002" s="314">
        <v>150</v>
      </c>
      <c r="J1002" s="315"/>
      <c r="K1002" s="316"/>
      <c r="L1002" s="314">
        <v>150</v>
      </c>
      <c r="M1002" s="315"/>
      <c r="N1002" s="352"/>
      <c r="O1002" s="317">
        <f t="shared" si="114"/>
        <v>1181</v>
      </c>
      <c r="P1002" s="315"/>
      <c r="Q1002" s="316"/>
      <c r="R1002" s="317">
        <f t="shared" si="115"/>
        <v>1008</v>
      </c>
      <c r="S1002" s="315"/>
      <c r="T1002" s="316"/>
      <c r="U1002" s="60">
        <f t="shared" si="113"/>
        <v>0.5901639344262295</v>
      </c>
    </row>
    <row r="1003" spans="1:21">
      <c r="A1003" s="4"/>
      <c r="B1003" s="307" t="s">
        <v>75</v>
      </c>
      <c r="C1003" s="308"/>
      <c r="D1003" s="309"/>
      <c r="E1003" s="310" t="s">
        <v>61</v>
      </c>
      <c r="F1003" s="311"/>
      <c r="G1003" s="351">
        <v>8</v>
      </c>
      <c r="H1003" s="353"/>
      <c r="I1003" s="314">
        <v>0</v>
      </c>
      <c r="J1003" s="315"/>
      <c r="K1003" s="316"/>
      <c r="L1003" s="314">
        <v>0</v>
      </c>
      <c r="M1003" s="315"/>
      <c r="N1003" s="352"/>
      <c r="O1003" s="317">
        <f t="shared" si="114"/>
        <v>8</v>
      </c>
      <c r="P1003" s="315"/>
      <c r="Q1003" s="316"/>
      <c r="R1003" s="317">
        <f t="shared" si="115"/>
        <v>8</v>
      </c>
      <c r="S1003" s="315"/>
      <c r="T1003" s="316"/>
      <c r="U1003" s="60">
        <f t="shared" si="113"/>
        <v>1</v>
      </c>
    </row>
    <row r="1004" spans="1:21">
      <c r="A1004" s="4"/>
      <c r="B1004" s="307" t="s">
        <v>60</v>
      </c>
      <c r="C1004" s="308"/>
      <c r="D1004" s="309"/>
      <c r="E1004" s="310" t="s">
        <v>61</v>
      </c>
      <c r="F1004" s="311"/>
      <c r="G1004" s="351">
        <v>96</v>
      </c>
      <c r="H1004" s="353"/>
      <c r="I1004" s="314">
        <v>8</v>
      </c>
      <c r="J1004" s="315"/>
      <c r="K1004" s="316"/>
      <c r="L1004" s="314">
        <v>8</v>
      </c>
      <c r="M1004" s="315"/>
      <c r="N1004" s="352"/>
      <c r="O1004" s="317">
        <f t="shared" si="114"/>
        <v>56</v>
      </c>
      <c r="P1004" s="315"/>
      <c r="Q1004" s="316"/>
      <c r="R1004" s="317">
        <f t="shared" si="115"/>
        <v>48</v>
      </c>
      <c r="S1004" s="315"/>
      <c r="T1004" s="316"/>
      <c r="U1004" s="60">
        <f t="shared" si="113"/>
        <v>0.5</v>
      </c>
    </row>
    <row r="1005" spans="1:21">
      <c r="A1005" s="4"/>
      <c r="B1005" s="346" t="s">
        <v>77</v>
      </c>
      <c r="C1005" s="359"/>
      <c r="D1005" s="360"/>
      <c r="E1005" s="361"/>
      <c r="F1005" s="362"/>
      <c r="G1005" s="363"/>
      <c r="H1005" s="364"/>
      <c r="I1005" s="381"/>
      <c r="J1005" s="382"/>
      <c r="K1005" s="382"/>
      <c r="L1005" s="382"/>
      <c r="M1005" s="382"/>
      <c r="N1005" s="362"/>
      <c r="O1005" s="365"/>
      <c r="P1005" s="366"/>
      <c r="Q1005" s="366"/>
      <c r="R1005" s="366"/>
      <c r="S1005" s="366"/>
      <c r="T1005" s="366"/>
      <c r="U1005" s="60"/>
    </row>
    <row r="1006" spans="1:21">
      <c r="A1006" s="4"/>
      <c r="B1006" s="307" t="s">
        <v>81</v>
      </c>
      <c r="C1006" s="308"/>
      <c r="D1006" s="309"/>
      <c r="E1006" s="310" t="s">
        <v>74</v>
      </c>
      <c r="F1006" s="311"/>
      <c r="G1006" s="351">
        <v>500</v>
      </c>
      <c r="H1006" s="353"/>
      <c r="I1006" s="314">
        <v>90</v>
      </c>
      <c r="J1006" s="315"/>
      <c r="K1006" s="316"/>
      <c r="L1006" s="530">
        <v>99.34</v>
      </c>
      <c r="M1006" s="531"/>
      <c r="N1006" s="532"/>
      <c r="O1006" s="317">
        <f>+I1006+O852</f>
        <v>365</v>
      </c>
      <c r="P1006" s="315"/>
      <c r="Q1006" s="316"/>
      <c r="R1006" s="317">
        <f>+L1006+R852</f>
        <v>330.65999999999997</v>
      </c>
      <c r="S1006" s="315"/>
      <c r="T1006" s="316"/>
      <c r="U1006" s="60">
        <f t="shared" si="113"/>
        <v>0.66131999999999991</v>
      </c>
    </row>
    <row r="1007" spans="1:21">
      <c r="A1007" s="4"/>
      <c r="B1007" s="346" t="s">
        <v>125</v>
      </c>
      <c r="C1007" s="359"/>
      <c r="D1007" s="360"/>
      <c r="E1007" s="361"/>
      <c r="F1007" s="362"/>
      <c r="G1007" s="363"/>
      <c r="H1007" s="364"/>
      <c r="I1007" s="381"/>
      <c r="J1007" s="382"/>
      <c r="K1007" s="382"/>
      <c r="L1007" s="382"/>
      <c r="M1007" s="382"/>
      <c r="N1007" s="362"/>
      <c r="O1007" s="381"/>
      <c r="P1007" s="382"/>
      <c r="Q1007" s="382"/>
      <c r="R1007" s="382"/>
      <c r="S1007" s="382"/>
      <c r="T1007" s="382"/>
      <c r="U1007" s="60"/>
    </row>
    <row r="1008" spans="1:21">
      <c r="A1008" s="4"/>
      <c r="B1008" s="307" t="s">
        <v>126</v>
      </c>
      <c r="C1008" s="308"/>
      <c r="D1008" s="309"/>
      <c r="E1008" s="310" t="s">
        <v>61</v>
      </c>
      <c r="F1008" s="311"/>
      <c r="G1008" s="351">
        <v>8</v>
      </c>
      <c r="H1008" s="353"/>
      <c r="I1008" s="314">
        <v>0</v>
      </c>
      <c r="J1008" s="315"/>
      <c r="K1008" s="316"/>
      <c r="L1008" s="314">
        <v>0</v>
      </c>
      <c r="M1008" s="315"/>
      <c r="N1008" s="352"/>
      <c r="O1008" s="317">
        <f>+I1008+O854</f>
        <v>8</v>
      </c>
      <c r="P1008" s="315"/>
      <c r="Q1008" s="316"/>
      <c r="R1008" s="317">
        <f>+L1008+R854</f>
        <v>8</v>
      </c>
      <c r="S1008" s="315"/>
      <c r="T1008" s="316"/>
      <c r="U1008" s="60">
        <f t="shared" si="113"/>
        <v>1</v>
      </c>
    </row>
    <row r="1009" spans="1:21" ht="15" customHeight="1">
      <c r="A1009" s="4"/>
      <c r="B1009" s="307" t="s">
        <v>60</v>
      </c>
      <c r="C1009" s="308"/>
      <c r="D1009" s="309"/>
      <c r="E1009" s="310" t="s">
        <v>61</v>
      </c>
      <c r="F1009" s="311"/>
      <c r="G1009" s="351">
        <v>64</v>
      </c>
      <c r="H1009" s="353"/>
      <c r="I1009" s="314">
        <v>16</v>
      </c>
      <c r="J1009" s="315"/>
      <c r="K1009" s="316"/>
      <c r="L1009" s="314">
        <v>16</v>
      </c>
      <c r="M1009" s="315"/>
      <c r="N1009" s="352"/>
      <c r="O1009" s="317">
        <f>+I1009+O855</f>
        <v>48</v>
      </c>
      <c r="P1009" s="315"/>
      <c r="Q1009" s="316"/>
      <c r="R1009" s="317">
        <f>+L1009+R855</f>
        <v>24</v>
      </c>
      <c r="S1009" s="315"/>
      <c r="T1009" s="316"/>
      <c r="U1009" s="60">
        <f t="shared" si="113"/>
        <v>0.375</v>
      </c>
    </row>
    <row r="1010" spans="1:21">
      <c r="A1010" s="4"/>
      <c r="B1010" s="346" t="s">
        <v>84</v>
      </c>
      <c r="C1010" s="347"/>
      <c r="D1010" s="348"/>
      <c r="E1010" s="349"/>
      <c r="F1010" s="350"/>
      <c r="G1010" s="351"/>
      <c r="H1010" s="316"/>
      <c r="I1010" s="314"/>
      <c r="J1010" s="315"/>
      <c r="K1010" s="316"/>
      <c r="L1010" s="317"/>
      <c r="M1010" s="315"/>
      <c r="N1010" s="352"/>
      <c r="O1010" s="317"/>
      <c r="P1010" s="315"/>
      <c r="Q1010" s="315"/>
      <c r="R1010" s="315"/>
      <c r="S1010" s="315"/>
      <c r="T1010" s="315"/>
      <c r="U1010" s="60"/>
    </row>
    <row r="1011" spans="1:21">
      <c r="A1011" s="4"/>
      <c r="B1011" s="307" t="s">
        <v>78</v>
      </c>
      <c r="C1011" s="308"/>
      <c r="D1011" s="309"/>
      <c r="E1011" s="310" t="s">
        <v>61</v>
      </c>
      <c r="F1011" s="311"/>
      <c r="G1011" s="351">
        <v>36</v>
      </c>
      <c r="H1011" s="353"/>
      <c r="I1011" s="314">
        <v>6</v>
      </c>
      <c r="J1011" s="315"/>
      <c r="K1011" s="316"/>
      <c r="L1011" s="314">
        <v>6</v>
      </c>
      <c r="M1011" s="315"/>
      <c r="N1011" s="352"/>
      <c r="O1011" s="317">
        <f>+I1011+O857</f>
        <v>12</v>
      </c>
      <c r="P1011" s="315"/>
      <c r="Q1011" s="316"/>
      <c r="R1011" s="317">
        <f>+L1011+R857</f>
        <v>12</v>
      </c>
      <c r="S1011" s="315"/>
      <c r="T1011" s="316"/>
      <c r="U1011" s="60">
        <f t="shared" si="113"/>
        <v>0.33333333333333331</v>
      </c>
    </row>
    <row r="1012" spans="1:21">
      <c r="A1012" s="4"/>
      <c r="B1012" s="346" t="s">
        <v>79</v>
      </c>
      <c r="C1012" s="347"/>
      <c r="D1012" s="348"/>
      <c r="E1012" s="349"/>
      <c r="F1012" s="350"/>
      <c r="G1012" s="351"/>
      <c r="H1012" s="316"/>
      <c r="I1012" s="314"/>
      <c r="J1012" s="315"/>
      <c r="K1012" s="316"/>
      <c r="L1012" s="317"/>
      <c r="M1012" s="315"/>
      <c r="N1012" s="352"/>
      <c r="O1012" s="317"/>
      <c r="P1012" s="315"/>
      <c r="Q1012" s="315"/>
      <c r="R1012" s="315"/>
      <c r="S1012" s="315"/>
      <c r="T1012" s="315"/>
      <c r="U1012" s="60"/>
    </row>
    <row r="1013" spans="1:21" ht="15" customHeight="1">
      <c r="A1013" s="4"/>
      <c r="B1013" s="307" t="s">
        <v>79</v>
      </c>
      <c r="C1013" s="308"/>
      <c r="D1013" s="309"/>
      <c r="E1013" s="310" t="s">
        <v>61</v>
      </c>
      <c r="F1013" s="311"/>
      <c r="G1013" s="351">
        <v>15</v>
      </c>
      <c r="H1013" s="316"/>
      <c r="I1013" s="314">
        <v>0</v>
      </c>
      <c r="J1013" s="315"/>
      <c r="K1013" s="316"/>
      <c r="L1013" s="314">
        <v>5</v>
      </c>
      <c r="M1013" s="315"/>
      <c r="N1013" s="352"/>
      <c r="O1013" s="317">
        <f>+I1013+O859</f>
        <v>5</v>
      </c>
      <c r="P1013" s="315"/>
      <c r="Q1013" s="316"/>
      <c r="R1013" s="317">
        <f>+L1013+R859</f>
        <v>5</v>
      </c>
      <c r="S1013" s="315"/>
      <c r="T1013" s="316"/>
      <c r="U1013" s="60">
        <f t="shared" si="113"/>
        <v>0.33333333333333331</v>
      </c>
    </row>
    <row r="1014" spans="1:21" ht="15" customHeight="1">
      <c r="A1014" s="4"/>
      <c r="B1014" s="346" t="s">
        <v>80</v>
      </c>
      <c r="C1014" s="347"/>
      <c r="D1014" s="348"/>
      <c r="E1014" s="349"/>
      <c r="F1014" s="350"/>
      <c r="G1014" s="351"/>
      <c r="H1014" s="316"/>
      <c r="I1014" s="314"/>
      <c r="J1014" s="315"/>
      <c r="K1014" s="316"/>
      <c r="L1014" s="317"/>
      <c r="M1014" s="315"/>
      <c r="N1014" s="352"/>
      <c r="O1014" s="317"/>
      <c r="P1014" s="315"/>
      <c r="Q1014" s="315"/>
      <c r="R1014" s="315"/>
      <c r="S1014" s="315"/>
      <c r="T1014" s="315"/>
      <c r="U1014" s="60"/>
    </row>
    <row r="1015" spans="1:21" ht="15" customHeight="1" thickBot="1">
      <c r="A1015" s="4"/>
      <c r="B1015" s="307" t="s">
        <v>80</v>
      </c>
      <c r="C1015" s="308"/>
      <c r="D1015" s="309"/>
      <c r="E1015" s="310" t="s">
        <v>61</v>
      </c>
      <c r="F1015" s="311"/>
      <c r="G1015" s="312">
        <v>1</v>
      </c>
      <c r="H1015" s="313"/>
      <c r="I1015" s="511">
        <v>0</v>
      </c>
      <c r="J1015" s="512"/>
      <c r="K1015" s="313"/>
      <c r="L1015" s="513">
        <v>0</v>
      </c>
      <c r="M1015" s="512"/>
      <c r="N1015" s="514"/>
      <c r="O1015" s="317">
        <f>+I1015+O861</f>
        <v>0</v>
      </c>
      <c r="P1015" s="315"/>
      <c r="Q1015" s="316"/>
      <c r="R1015" s="317">
        <f>+L1015+R861</f>
        <v>0</v>
      </c>
      <c r="S1015" s="315"/>
      <c r="T1015" s="316"/>
      <c r="U1015" s="60">
        <f t="shared" si="113"/>
        <v>0</v>
      </c>
    </row>
    <row r="1016" spans="1:21" ht="15.75" thickBot="1">
      <c r="A1016" s="4"/>
      <c r="B1016" s="318"/>
      <c r="C1016" s="319"/>
      <c r="D1016" s="319"/>
      <c r="E1016" s="319"/>
      <c r="F1016" s="320"/>
      <c r="G1016" s="321"/>
      <c r="H1016" s="322"/>
      <c r="I1016" s="322"/>
      <c r="J1016" s="322"/>
      <c r="K1016" s="322"/>
      <c r="L1016" s="322"/>
      <c r="M1016" s="322"/>
      <c r="N1016" s="323"/>
      <c r="O1016" s="321"/>
      <c r="P1016" s="322"/>
      <c r="Q1016" s="322"/>
      <c r="R1016" s="322"/>
      <c r="S1016" s="322"/>
      <c r="T1016" s="322"/>
      <c r="U1016" s="323"/>
    </row>
    <row r="1017" spans="1:21" ht="15.75" thickBot="1">
      <c r="B1017" s="7"/>
      <c r="C1017" s="8"/>
      <c r="D1017" s="9"/>
      <c r="E1017" s="10"/>
      <c r="F1017" s="11"/>
      <c r="G1017" s="12"/>
      <c r="H1017" s="13"/>
      <c r="I1017" s="14"/>
      <c r="J1017" s="14"/>
      <c r="K1017" s="15"/>
      <c r="L1017" s="14"/>
      <c r="M1017" s="15"/>
      <c r="N1017" s="14"/>
      <c r="O1017" s="14"/>
      <c r="P1017" s="14"/>
      <c r="Q1017" s="14"/>
      <c r="R1017" s="15"/>
      <c r="S1017" s="14"/>
      <c r="T1017" s="12"/>
      <c r="U1017" s="197"/>
    </row>
    <row r="1018" spans="1:21" ht="16.5" customHeight="1" thickBot="1">
      <c r="A1018" s="4"/>
      <c r="B1018" s="324" t="s">
        <v>22</v>
      </c>
      <c r="C1018" s="325"/>
      <c r="D1018" s="325"/>
      <c r="E1018" s="325"/>
      <c r="F1018" s="326"/>
      <c r="G1018" s="330" t="s">
        <v>127</v>
      </c>
      <c r="H1018" s="331"/>
      <c r="I1018" s="331"/>
      <c r="J1018" s="331"/>
      <c r="K1018" s="331"/>
      <c r="L1018" s="331"/>
      <c r="M1018" s="331"/>
      <c r="N1018" s="331"/>
      <c r="O1018" s="331"/>
      <c r="P1018" s="331"/>
      <c r="Q1018" s="331"/>
      <c r="R1018" s="331"/>
      <c r="S1018" s="331"/>
      <c r="T1018" s="331"/>
      <c r="U1018" s="332"/>
    </row>
    <row r="1019" spans="1:21" ht="15.75" thickBot="1">
      <c r="A1019" s="4"/>
      <c r="B1019" s="327"/>
      <c r="C1019" s="328"/>
      <c r="D1019" s="328"/>
      <c r="E1019" s="328"/>
      <c r="F1019" s="329"/>
      <c r="G1019" s="333" t="s">
        <v>24</v>
      </c>
      <c r="H1019" s="334"/>
      <c r="I1019" s="328" t="s">
        <v>16</v>
      </c>
      <c r="J1019" s="328"/>
      <c r="K1019" s="328"/>
      <c r="L1019" s="328"/>
      <c r="M1019" s="328"/>
      <c r="N1019" s="329"/>
      <c r="O1019" s="339" t="s">
        <v>17</v>
      </c>
      <c r="P1019" s="340"/>
      <c r="Q1019" s="340"/>
      <c r="R1019" s="340"/>
      <c r="S1019" s="340"/>
      <c r="T1019" s="340"/>
      <c r="U1019" s="341"/>
    </row>
    <row r="1020" spans="1:21" ht="15.75" customHeight="1" thickBot="1">
      <c r="A1020" s="4"/>
      <c r="B1020" s="327"/>
      <c r="C1020" s="328"/>
      <c r="D1020" s="328"/>
      <c r="E1020" s="328"/>
      <c r="F1020" s="329"/>
      <c r="G1020" s="335"/>
      <c r="H1020" s="336"/>
      <c r="I1020" s="280" t="s">
        <v>18</v>
      </c>
      <c r="J1020" s="281"/>
      <c r="K1020" s="282"/>
      <c r="L1020" s="280" t="s">
        <v>25</v>
      </c>
      <c r="M1020" s="281"/>
      <c r="N1020" s="282"/>
      <c r="O1020" s="280" t="s">
        <v>18</v>
      </c>
      <c r="P1020" s="281"/>
      <c r="Q1020" s="342"/>
      <c r="R1020" s="343" t="s">
        <v>25</v>
      </c>
      <c r="S1020" s="281"/>
      <c r="T1020" s="282"/>
      <c r="U1020" s="515" t="s">
        <v>20</v>
      </c>
    </row>
    <row r="1021" spans="1:21" ht="25.5" customHeight="1" thickBot="1">
      <c r="A1021" s="4"/>
      <c r="B1021" s="327"/>
      <c r="C1021" s="328"/>
      <c r="D1021" s="328"/>
      <c r="E1021" s="328"/>
      <c r="F1021" s="329"/>
      <c r="G1021" s="337"/>
      <c r="H1021" s="338"/>
      <c r="I1021" s="106" t="s">
        <v>26</v>
      </c>
      <c r="J1021" s="108" t="s">
        <v>27</v>
      </c>
      <c r="K1021" s="108" t="s">
        <v>28</v>
      </c>
      <c r="L1021" s="106" t="s">
        <v>26</v>
      </c>
      <c r="M1021" s="108" t="s">
        <v>27</v>
      </c>
      <c r="N1021" s="107" t="s">
        <v>28</v>
      </c>
      <c r="O1021" s="19" t="s">
        <v>26</v>
      </c>
      <c r="P1021" s="106" t="s">
        <v>27</v>
      </c>
      <c r="Q1021" s="20" t="s">
        <v>28</v>
      </c>
      <c r="R1021" s="21" t="s">
        <v>26</v>
      </c>
      <c r="S1021" s="105" t="s">
        <v>27</v>
      </c>
      <c r="T1021" s="108" t="s">
        <v>28</v>
      </c>
      <c r="U1021" s="516"/>
    </row>
    <row r="1022" spans="1:21" ht="15.75" thickBot="1">
      <c r="A1022" s="4"/>
      <c r="B1022" s="293" t="s">
        <v>29</v>
      </c>
      <c r="C1022" s="294"/>
      <c r="D1022" s="294"/>
      <c r="E1022" s="294"/>
      <c r="F1022" s="294"/>
      <c r="G1022" s="294"/>
      <c r="H1022" s="294"/>
      <c r="I1022" s="294"/>
      <c r="J1022" s="294"/>
      <c r="K1022" s="294"/>
      <c r="L1022" s="294"/>
      <c r="M1022" s="294"/>
      <c r="N1022" s="294"/>
      <c r="O1022" s="294"/>
      <c r="P1022" s="294"/>
      <c r="Q1022" s="294"/>
      <c r="R1022" s="294"/>
      <c r="S1022" s="294"/>
      <c r="T1022" s="294"/>
      <c r="U1022" s="295"/>
    </row>
    <row r="1023" spans="1:21" s="40" customFormat="1" ht="15.75" customHeight="1">
      <c r="A1023" s="134"/>
      <c r="B1023" s="296" t="s">
        <v>82</v>
      </c>
      <c r="C1023" s="297"/>
      <c r="D1023" s="297"/>
      <c r="E1023" s="297"/>
      <c r="F1023" s="298"/>
      <c r="G1023" s="299">
        <v>276000</v>
      </c>
      <c r="H1023" s="300"/>
      <c r="I1023" s="133">
        <v>23000</v>
      </c>
      <c r="J1023" s="133">
        <v>0</v>
      </c>
      <c r="K1023" s="133">
        <v>0</v>
      </c>
      <c r="L1023" s="133">
        <v>11147.85</v>
      </c>
      <c r="M1023" s="133">
        <v>0</v>
      </c>
      <c r="N1023" s="133">
        <v>0</v>
      </c>
      <c r="O1023" s="133">
        <f>+I1023+O869</f>
        <v>161000</v>
      </c>
      <c r="P1023" s="133">
        <f t="shared" ref="P1023:T1023" si="116">+J1023+P869</f>
        <v>0</v>
      </c>
      <c r="Q1023" s="135">
        <f t="shared" si="116"/>
        <v>0</v>
      </c>
      <c r="R1023" s="133">
        <f t="shared" si="116"/>
        <v>146444.63999999998</v>
      </c>
      <c r="S1023" s="133">
        <f t="shared" si="116"/>
        <v>0</v>
      </c>
      <c r="T1023" s="135">
        <f t="shared" si="116"/>
        <v>0</v>
      </c>
      <c r="U1023" s="136">
        <f>R1023/G1023</f>
        <v>0.53059652173913041</v>
      </c>
    </row>
    <row r="1024" spans="1:21" s="40" customFormat="1" ht="15" customHeight="1">
      <c r="A1024" s="134"/>
      <c r="B1024" s="301" t="s">
        <v>83</v>
      </c>
      <c r="C1024" s="302"/>
      <c r="D1024" s="302"/>
      <c r="E1024" s="302"/>
      <c r="F1024" s="303"/>
      <c r="G1024" s="304">
        <v>270000</v>
      </c>
      <c r="H1024" s="305"/>
      <c r="I1024" s="148">
        <v>22500</v>
      </c>
      <c r="J1024" s="89">
        <v>0</v>
      </c>
      <c r="K1024" s="89">
        <v>0</v>
      </c>
      <c r="L1024" s="89">
        <v>15866.93</v>
      </c>
      <c r="M1024" s="89">
        <v>0</v>
      </c>
      <c r="N1024" s="89">
        <v>0</v>
      </c>
      <c r="O1024" s="89">
        <f t="shared" ref="O1024:O1033" si="117">+I1024+O870</f>
        <v>157500</v>
      </c>
      <c r="P1024" s="89">
        <f t="shared" ref="P1024:P1033" si="118">+J1024+P870</f>
        <v>0</v>
      </c>
      <c r="Q1024" s="89">
        <f t="shared" ref="Q1024:Q1033" si="119">+K1024+Q870</f>
        <v>0</v>
      </c>
      <c r="R1024" s="89">
        <f t="shared" ref="R1024:R1033" si="120">+L1024+R870</f>
        <v>150682.02999999997</v>
      </c>
      <c r="S1024" s="89">
        <f t="shared" ref="S1024:S1033" si="121">+M1024+S870</f>
        <v>0</v>
      </c>
      <c r="T1024" s="89">
        <f t="shared" ref="T1024:T1033" si="122">+N1024+T870</f>
        <v>0</v>
      </c>
      <c r="U1024" s="138">
        <f>R1024/G1024</f>
        <v>0.55808159259259249</v>
      </c>
    </row>
    <row r="1025" spans="1:21" s="40" customFormat="1" ht="15" customHeight="1">
      <c r="A1025" s="134"/>
      <c r="B1025" s="301" t="s">
        <v>85</v>
      </c>
      <c r="C1025" s="302"/>
      <c r="D1025" s="302"/>
      <c r="E1025" s="302"/>
      <c r="F1025" s="303"/>
      <c r="G1025" s="304">
        <v>8250</v>
      </c>
      <c r="H1025" s="305"/>
      <c r="I1025" s="148">
        <v>0</v>
      </c>
      <c r="J1025" s="89">
        <v>0</v>
      </c>
      <c r="K1025" s="89">
        <v>0</v>
      </c>
      <c r="L1025" s="89">
        <v>0</v>
      </c>
      <c r="M1025" s="89">
        <v>0</v>
      </c>
      <c r="N1025" s="89">
        <v>0</v>
      </c>
      <c r="O1025" s="89">
        <f t="shared" si="117"/>
        <v>8250</v>
      </c>
      <c r="P1025" s="89">
        <f t="shared" si="118"/>
        <v>0</v>
      </c>
      <c r="Q1025" s="89">
        <f t="shared" si="119"/>
        <v>0</v>
      </c>
      <c r="R1025" s="89">
        <f t="shared" si="120"/>
        <v>0</v>
      </c>
      <c r="S1025" s="89">
        <f t="shared" si="121"/>
        <v>0</v>
      </c>
      <c r="T1025" s="89">
        <f t="shared" si="122"/>
        <v>0</v>
      </c>
      <c r="U1025" s="138">
        <f>R1025/G1025</f>
        <v>0</v>
      </c>
    </row>
    <row r="1026" spans="1:21" s="40" customFormat="1">
      <c r="A1026" s="134"/>
      <c r="B1026" s="301" t="s">
        <v>136</v>
      </c>
      <c r="C1026" s="302"/>
      <c r="D1026" s="302"/>
      <c r="E1026" s="302"/>
      <c r="F1026" s="303"/>
      <c r="G1026" s="304">
        <v>135300</v>
      </c>
      <c r="H1026" s="305"/>
      <c r="I1026" s="148">
        <v>22000</v>
      </c>
      <c r="J1026" s="89">
        <v>0</v>
      </c>
      <c r="K1026" s="89">
        <v>0</v>
      </c>
      <c r="L1026" s="89">
        <v>0</v>
      </c>
      <c r="M1026" s="89">
        <v>0</v>
      </c>
      <c r="N1026" s="89">
        <v>0</v>
      </c>
      <c r="O1026" s="89">
        <f t="shared" si="117"/>
        <v>110000</v>
      </c>
      <c r="P1026" s="89">
        <f t="shared" si="118"/>
        <v>0</v>
      </c>
      <c r="Q1026" s="89">
        <f t="shared" si="119"/>
        <v>0</v>
      </c>
      <c r="R1026" s="89">
        <f t="shared" si="120"/>
        <v>111400</v>
      </c>
      <c r="S1026" s="89">
        <f t="shared" si="121"/>
        <v>0</v>
      </c>
      <c r="T1026" s="89">
        <f t="shared" si="122"/>
        <v>0</v>
      </c>
      <c r="U1026" s="138">
        <f>R1026/G1026</f>
        <v>0.82335550628233556</v>
      </c>
    </row>
    <row r="1027" spans="1:21" s="40" customFormat="1" ht="15" customHeight="1">
      <c r="A1027" s="134"/>
      <c r="B1027" s="301" t="s">
        <v>141</v>
      </c>
      <c r="C1027" s="302"/>
      <c r="D1027" s="302"/>
      <c r="E1027" s="302"/>
      <c r="F1027" s="303"/>
      <c r="G1027" s="304">
        <v>45500</v>
      </c>
      <c r="H1027" s="305"/>
      <c r="I1027" s="148">
        <v>0</v>
      </c>
      <c r="J1027" s="89">
        <v>0</v>
      </c>
      <c r="K1027" s="89">
        <v>0</v>
      </c>
      <c r="L1027" s="89">
        <v>0</v>
      </c>
      <c r="M1027" s="89">
        <v>0</v>
      </c>
      <c r="N1027" s="89">
        <v>0</v>
      </c>
      <c r="O1027" s="89">
        <f t="shared" si="117"/>
        <v>0</v>
      </c>
      <c r="P1027" s="89">
        <f t="shared" si="118"/>
        <v>0</v>
      </c>
      <c r="Q1027" s="89">
        <f t="shared" si="119"/>
        <v>0</v>
      </c>
      <c r="R1027" s="89">
        <f t="shared" si="120"/>
        <v>0</v>
      </c>
      <c r="S1027" s="89">
        <f t="shared" si="121"/>
        <v>0</v>
      </c>
      <c r="T1027" s="89">
        <f t="shared" si="122"/>
        <v>0</v>
      </c>
      <c r="U1027" s="138">
        <f>R1027/G1027</f>
        <v>0</v>
      </c>
    </row>
    <row r="1028" spans="1:21" s="40" customFormat="1">
      <c r="A1028" s="134"/>
      <c r="B1028" s="301" t="s">
        <v>128</v>
      </c>
      <c r="C1028" s="302"/>
      <c r="D1028" s="302"/>
      <c r="E1028" s="302"/>
      <c r="F1028" s="303"/>
      <c r="G1028" s="304">
        <v>40000</v>
      </c>
      <c r="H1028" s="305"/>
      <c r="I1028" s="137">
        <v>4000</v>
      </c>
      <c r="J1028" s="89">
        <v>0</v>
      </c>
      <c r="K1028" s="89">
        <v>0</v>
      </c>
      <c r="L1028" s="89">
        <v>3061</v>
      </c>
      <c r="M1028" s="89">
        <v>0</v>
      </c>
      <c r="N1028" s="89">
        <v>0</v>
      </c>
      <c r="O1028" s="89">
        <f t="shared" si="117"/>
        <v>36000</v>
      </c>
      <c r="P1028" s="89">
        <f t="shared" si="118"/>
        <v>0</v>
      </c>
      <c r="Q1028" s="89">
        <f t="shared" si="119"/>
        <v>0</v>
      </c>
      <c r="R1028" s="89">
        <f t="shared" si="120"/>
        <v>28216.95</v>
      </c>
      <c r="S1028" s="89">
        <f t="shared" si="121"/>
        <v>0</v>
      </c>
      <c r="T1028" s="89">
        <f t="shared" si="122"/>
        <v>0</v>
      </c>
      <c r="U1028" s="138">
        <f t="shared" ref="U1028:U1029" si="123">R1028/G1028</f>
        <v>0.70542375000000002</v>
      </c>
    </row>
    <row r="1029" spans="1:21">
      <c r="A1029" s="23"/>
      <c r="B1029" s="260" t="s">
        <v>86</v>
      </c>
      <c r="C1029" s="261"/>
      <c r="D1029" s="261"/>
      <c r="E1029" s="261"/>
      <c r="F1029" s="262"/>
      <c r="G1029" s="263">
        <v>1500</v>
      </c>
      <c r="H1029" s="306"/>
      <c r="I1029" s="104">
        <v>0</v>
      </c>
      <c r="J1029" s="65">
        <v>0</v>
      </c>
      <c r="K1029" s="65">
        <v>0</v>
      </c>
      <c r="L1029" s="65">
        <v>0</v>
      </c>
      <c r="M1029" s="65">
        <v>0</v>
      </c>
      <c r="N1029" s="65">
        <v>0</v>
      </c>
      <c r="O1029" s="65">
        <f t="shared" si="117"/>
        <v>500</v>
      </c>
      <c r="P1029" s="65">
        <f t="shared" si="118"/>
        <v>0</v>
      </c>
      <c r="Q1029" s="65">
        <f t="shared" si="119"/>
        <v>0</v>
      </c>
      <c r="R1029" s="65">
        <f t="shared" si="120"/>
        <v>0</v>
      </c>
      <c r="S1029" s="65">
        <f t="shared" si="121"/>
        <v>0</v>
      </c>
      <c r="T1029" s="65">
        <f t="shared" si="122"/>
        <v>0</v>
      </c>
      <c r="U1029" s="66">
        <f t="shared" si="123"/>
        <v>0</v>
      </c>
    </row>
    <row r="1030" spans="1:21" ht="15" customHeight="1">
      <c r="A1030" s="23"/>
      <c r="B1030" s="260" t="s">
        <v>129</v>
      </c>
      <c r="C1030" s="261"/>
      <c r="D1030" s="261"/>
      <c r="E1030" s="261"/>
      <c r="F1030" s="262"/>
      <c r="G1030" s="263">
        <v>3800</v>
      </c>
      <c r="H1030" s="306"/>
      <c r="I1030" s="104">
        <v>0</v>
      </c>
      <c r="J1030" s="65">
        <v>0</v>
      </c>
      <c r="K1030" s="65">
        <v>0</v>
      </c>
      <c r="L1030" s="65">
        <v>0</v>
      </c>
      <c r="M1030" s="65">
        <v>0</v>
      </c>
      <c r="N1030" s="65">
        <v>0</v>
      </c>
      <c r="O1030" s="65">
        <f t="shared" si="117"/>
        <v>3800</v>
      </c>
      <c r="P1030" s="65">
        <f t="shared" si="118"/>
        <v>0</v>
      </c>
      <c r="Q1030" s="65">
        <f t="shared" si="119"/>
        <v>0</v>
      </c>
      <c r="R1030" s="65">
        <f t="shared" si="120"/>
        <v>3799.9</v>
      </c>
      <c r="S1030" s="65">
        <f t="shared" si="121"/>
        <v>0</v>
      </c>
      <c r="T1030" s="65">
        <f t="shared" si="122"/>
        <v>0</v>
      </c>
      <c r="U1030" s="66">
        <f>R1030/G1030</f>
        <v>0.99997368421052635</v>
      </c>
    </row>
    <row r="1031" spans="1:21">
      <c r="A1031" s="23"/>
      <c r="B1031" s="260" t="s">
        <v>130</v>
      </c>
      <c r="C1031" s="261"/>
      <c r="D1031" s="261"/>
      <c r="E1031" s="261"/>
      <c r="F1031" s="262"/>
      <c r="G1031" s="263">
        <v>7500</v>
      </c>
      <c r="H1031" s="264"/>
      <c r="I1031" s="26">
        <v>0</v>
      </c>
      <c r="J1031" s="26">
        <v>0</v>
      </c>
      <c r="K1031" s="26">
        <v>0</v>
      </c>
      <c r="L1031" s="26">
        <v>0</v>
      </c>
      <c r="M1031" s="26">
        <v>0</v>
      </c>
      <c r="N1031" s="26">
        <v>0</v>
      </c>
      <c r="O1031" s="26">
        <f t="shared" si="117"/>
        <v>7500</v>
      </c>
      <c r="P1031" s="26">
        <f t="shared" si="118"/>
        <v>0</v>
      </c>
      <c r="Q1031" s="26">
        <f t="shared" si="119"/>
        <v>0</v>
      </c>
      <c r="R1031" s="26">
        <f t="shared" si="120"/>
        <v>0</v>
      </c>
      <c r="S1031" s="26">
        <f t="shared" si="121"/>
        <v>0</v>
      </c>
      <c r="T1031" s="26">
        <f t="shared" si="122"/>
        <v>0</v>
      </c>
      <c r="U1031" s="179">
        <f>R1031/G1031</f>
        <v>0</v>
      </c>
    </row>
    <row r="1032" spans="1:21" ht="15" customHeight="1">
      <c r="A1032" s="23"/>
      <c r="B1032" s="260" t="s">
        <v>131</v>
      </c>
      <c r="C1032" s="261"/>
      <c r="D1032" s="261"/>
      <c r="E1032" s="261"/>
      <c r="F1032" s="262"/>
      <c r="G1032" s="263">
        <v>36000</v>
      </c>
      <c r="H1032" s="264"/>
      <c r="I1032" s="26">
        <v>0</v>
      </c>
      <c r="J1032" s="26">
        <v>0</v>
      </c>
      <c r="K1032" s="26">
        <v>0</v>
      </c>
      <c r="L1032" s="26">
        <v>0</v>
      </c>
      <c r="M1032" s="26">
        <v>0</v>
      </c>
      <c r="N1032" s="26">
        <v>0</v>
      </c>
      <c r="O1032" s="26">
        <f t="shared" si="117"/>
        <v>14400</v>
      </c>
      <c r="P1032" s="26">
        <f t="shared" si="118"/>
        <v>0</v>
      </c>
      <c r="Q1032" s="26">
        <f t="shared" si="119"/>
        <v>0</v>
      </c>
      <c r="R1032" s="26">
        <f t="shared" si="120"/>
        <v>36000</v>
      </c>
      <c r="S1032" s="26">
        <f t="shared" si="121"/>
        <v>0</v>
      </c>
      <c r="T1032" s="26">
        <f t="shared" si="122"/>
        <v>0</v>
      </c>
      <c r="U1032" s="179">
        <f>R1032/G1032</f>
        <v>1</v>
      </c>
    </row>
    <row r="1033" spans="1:21">
      <c r="A1033" s="23"/>
      <c r="B1033" s="260" t="s">
        <v>87</v>
      </c>
      <c r="C1033" s="261"/>
      <c r="D1033" s="261"/>
      <c r="E1033" s="261"/>
      <c r="F1033" s="262"/>
      <c r="G1033" s="263">
        <v>6250</v>
      </c>
      <c r="H1033" s="264"/>
      <c r="I1033" s="26">
        <v>0</v>
      </c>
      <c r="J1033" s="26">
        <v>0</v>
      </c>
      <c r="K1033" s="26">
        <v>0</v>
      </c>
      <c r="L1033" s="26">
        <v>0</v>
      </c>
      <c r="M1033" s="26">
        <v>0</v>
      </c>
      <c r="N1033" s="26">
        <v>0</v>
      </c>
      <c r="O1033" s="26">
        <f t="shared" si="117"/>
        <v>2500</v>
      </c>
      <c r="P1033" s="26">
        <f t="shared" si="118"/>
        <v>0</v>
      </c>
      <c r="Q1033" s="26">
        <f t="shared" si="119"/>
        <v>0</v>
      </c>
      <c r="R1033" s="26">
        <f t="shared" si="120"/>
        <v>0</v>
      </c>
      <c r="S1033" s="26">
        <f t="shared" si="121"/>
        <v>0</v>
      </c>
      <c r="T1033" s="26">
        <f t="shared" si="122"/>
        <v>0</v>
      </c>
      <c r="U1033" s="179">
        <f>R1033/G1033</f>
        <v>0</v>
      </c>
    </row>
    <row r="1034" spans="1:21" ht="15.75" thickBot="1">
      <c r="A1034" s="23"/>
      <c r="B1034" s="265"/>
      <c r="C1034" s="266"/>
      <c r="D1034" s="266"/>
      <c r="E1034" s="266"/>
      <c r="F1034" s="267"/>
      <c r="G1034" s="263"/>
      <c r="H1034" s="264"/>
      <c r="I1034" s="26"/>
      <c r="J1034" s="26"/>
      <c r="K1034" s="26"/>
      <c r="L1034" s="26"/>
      <c r="M1034" s="26"/>
      <c r="N1034" s="26"/>
      <c r="O1034" s="26"/>
      <c r="P1034" s="26"/>
      <c r="Q1034" s="26"/>
      <c r="R1034" s="26"/>
      <c r="S1034" s="26"/>
      <c r="T1034" s="26"/>
      <c r="U1034" s="63"/>
    </row>
    <row r="1035" spans="1:21" ht="15.75" thickBot="1">
      <c r="A1035" s="23"/>
      <c r="B1035" s="270" t="s">
        <v>21</v>
      </c>
      <c r="C1035" s="271"/>
      <c r="D1035" s="271"/>
      <c r="E1035" s="271"/>
      <c r="F1035" s="272"/>
      <c r="G1035" s="273">
        <f>SUM(G1023:H1034)</f>
        <v>830100</v>
      </c>
      <c r="H1035" s="274"/>
      <c r="I1035" s="29">
        <f>SUM(I1023:I1034)</f>
        <v>71500</v>
      </c>
      <c r="J1035" s="29"/>
      <c r="K1035" s="29"/>
      <c r="L1035" s="29">
        <f>SUM(L1023:L1034)</f>
        <v>30075.78</v>
      </c>
      <c r="M1035" s="29"/>
      <c r="N1035" s="29"/>
      <c r="O1035" s="29">
        <f>SUM(O1023:O1034)</f>
        <v>501450</v>
      </c>
      <c r="P1035" s="29"/>
      <c r="Q1035" s="29"/>
      <c r="R1035" s="29">
        <f>SUM(R1023:R1034)</f>
        <v>476543.51999999996</v>
      </c>
      <c r="S1035" s="29"/>
      <c r="T1035" s="30"/>
      <c r="U1035" s="73">
        <f>R1035/G1035</f>
        <v>0.57407965305384889</v>
      </c>
    </row>
    <row r="1036" spans="1:21" ht="15.75" thickBot="1">
      <c r="A1036" s="23"/>
      <c r="B1036" s="266"/>
      <c r="C1036" s="266"/>
      <c r="D1036" s="266"/>
      <c r="E1036" s="266"/>
      <c r="F1036" s="266"/>
      <c r="G1036" s="287"/>
      <c r="H1036" s="287"/>
      <c r="I1036" s="104"/>
      <c r="J1036" s="104"/>
      <c r="K1036" s="104"/>
      <c r="L1036" s="104"/>
      <c r="M1036" s="104"/>
      <c r="N1036" s="104"/>
      <c r="O1036" s="104"/>
      <c r="P1036" s="104"/>
      <c r="Q1036" s="104"/>
      <c r="R1036" s="104"/>
      <c r="S1036" s="104"/>
      <c r="T1036" s="104"/>
      <c r="U1036" s="198"/>
    </row>
    <row r="1037" spans="1:21" ht="15.75" thickBot="1">
      <c r="A1037" s="23"/>
      <c r="B1037" s="288" t="s">
        <v>30</v>
      </c>
      <c r="C1037" s="289"/>
      <c r="D1037" s="289"/>
      <c r="E1037" s="289"/>
      <c r="F1037" s="289"/>
      <c r="G1037" s="289"/>
      <c r="H1037" s="289"/>
      <c r="I1037" s="289"/>
      <c r="J1037" s="289"/>
      <c r="K1037" s="289"/>
      <c r="L1037" s="289"/>
      <c r="M1037" s="289"/>
      <c r="N1037" s="289"/>
      <c r="O1037" s="289"/>
      <c r="P1037" s="289"/>
      <c r="Q1037" s="289"/>
      <c r="R1037" s="289"/>
      <c r="S1037" s="289"/>
      <c r="T1037" s="289"/>
      <c r="U1037" s="290"/>
    </row>
    <row r="1038" spans="1:21" ht="15" customHeight="1">
      <c r="A1038" s="23"/>
      <c r="B1038" s="260" t="s">
        <v>88</v>
      </c>
      <c r="C1038" s="261"/>
      <c r="D1038" s="261"/>
      <c r="E1038" s="261"/>
      <c r="F1038" s="262"/>
      <c r="G1038" s="291">
        <v>45000</v>
      </c>
      <c r="H1038" s="292"/>
      <c r="I1038" s="69">
        <v>0</v>
      </c>
      <c r="J1038" s="69">
        <v>0</v>
      </c>
      <c r="K1038" s="69">
        <v>0</v>
      </c>
      <c r="L1038" s="69">
        <v>0</v>
      </c>
      <c r="M1038" s="69">
        <v>0</v>
      </c>
      <c r="N1038" s="69">
        <v>0</v>
      </c>
      <c r="O1038" s="69">
        <f t="shared" ref="O1038:O1043" si="124">+I1038+O884</f>
        <v>45000</v>
      </c>
      <c r="P1038" s="69">
        <f t="shared" ref="P1038:P1043" si="125">+J1038+P884</f>
        <v>0</v>
      </c>
      <c r="Q1038" s="69">
        <f t="shared" ref="Q1038:Q1043" si="126">+K1038+Q884</f>
        <v>0</v>
      </c>
      <c r="R1038" s="69">
        <f t="shared" ref="R1038:R1043" si="127">+L1038+R884</f>
        <v>41530.589999999997</v>
      </c>
      <c r="S1038" s="69">
        <f t="shared" ref="S1038:S1043" si="128">+M1038+S884</f>
        <v>0</v>
      </c>
      <c r="T1038" s="64">
        <f t="shared" ref="T1038:T1043" si="129">+N1038+T884</f>
        <v>0</v>
      </c>
      <c r="U1038" s="70">
        <f t="shared" ref="U1038:U1043" si="130">R1038/G1038</f>
        <v>0.92290199999999989</v>
      </c>
    </row>
    <row r="1039" spans="1:21">
      <c r="A1039" s="23"/>
      <c r="B1039" s="260" t="s">
        <v>89</v>
      </c>
      <c r="C1039" s="261"/>
      <c r="D1039" s="261"/>
      <c r="E1039" s="261"/>
      <c r="F1039" s="262"/>
      <c r="G1039" s="263">
        <v>30000</v>
      </c>
      <c r="H1039" s="264"/>
      <c r="I1039" s="26">
        <v>0</v>
      </c>
      <c r="J1039" s="26">
        <v>0</v>
      </c>
      <c r="K1039" s="26">
        <v>0</v>
      </c>
      <c r="L1039" s="26">
        <v>0</v>
      </c>
      <c r="M1039" s="26">
        <v>0</v>
      </c>
      <c r="N1039" s="26">
        <v>0</v>
      </c>
      <c r="O1039" s="26">
        <f t="shared" si="124"/>
        <v>0</v>
      </c>
      <c r="P1039" s="26">
        <f t="shared" si="125"/>
        <v>0</v>
      </c>
      <c r="Q1039" s="26">
        <f t="shared" si="126"/>
        <v>0</v>
      </c>
      <c r="R1039" s="26">
        <f t="shared" si="127"/>
        <v>0</v>
      </c>
      <c r="S1039" s="26">
        <f t="shared" si="128"/>
        <v>0</v>
      </c>
      <c r="T1039" s="65">
        <f t="shared" si="129"/>
        <v>0</v>
      </c>
      <c r="U1039" s="66">
        <f t="shared" si="130"/>
        <v>0</v>
      </c>
    </row>
    <row r="1040" spans="1:21">
      <c r="A1040" s="23"/>
      <c r="B1040" s="260" t="s">
        <v>92</v>
      </c>
      <c r="C1040" s="261"/>
      <c r="D1040" s="261"/>
      <c r="E1040" s="261"/>
      <c r="F1040" s="262"/>
      <c r="G1040" s="263">
        <v>36000</v>
      </c>
      <c r="H1040" s="264"/>
      <c r="I1040" s="26">
        <v>12000</v>
      </c>
      <c r="J1040" s="26">
        <v>0</v>
      </c>
      <c r="K1040" s="26">
        <v>0</v>
      </c>
      <c r="L1040" s="26">
        <v>0</v>
      </c>
      <c r="M1040" s="26">
        <v>0</v>
      </c>
      <c r="N1040" s="26">
        <v>0</v>
      </c>
      <c r="O1040" s="26">
        <f t="shared" si="124"/>
        <v>36000</v>
      </c>
      <c r="P1040" s="26">
        <f t="shared" si="125"/>
        <v>0</v>
      </c>
      <c r="Q1040" s="26">
        <f t="shared" si="126"/>
        <v>0</v>
      </c>
      <c r="R1040" s="26">
        <f t="shared" si="127"/>
        <v>26398.36</v>
      </c>
      <c r="S1040" s="26">
        <f t="shared" si="128"/>
        <v>0</v>
      </c>
      <c r="T1040" s="65">
        <f t="shared" si="129"/>
        <v>0</v>
      </c>
      <c r="U1040" s="66">
        <f t="shared" si="130"/>
        <v>0.73328777777777776</v>
      </c>
    </row>
    <row r="1041" spans="1:22" ht="15" customHeight="1">
      <c r="A1041" s="23"/>
      <c r="B1041" s="260" t="s">
        <v>90</v>
      </c>
      <c r="C1041" s="261"/>
      <c r="D1041" s="261"/>
      <c r="E1041" s="261"/>
      <c r="F1041" s="262"/>
      <c r="G1041" s="263">
        <v>32000</v>
      </c>
      <c r="H1041" s="264"/>
      <c r="I1041" s="26">
        <v>0</v>
      </c>
      <c r="J1041" s="26">
        <v>0</v>
      </c>
      <c r="K1041" s="26">
        <v>0</v>
      </c>
      <c r="L1041" s="26">
        <v>0</v>
      </c>
      <c r="M1041" s="26">
        <v>0</v>
      </c>
      <c r="N1041" s="26">
        <v>0</v>
      </c>
      <c r="O1041" s="26">
        <f t="shared" si="124"/>
        <v>32000</v>
      </c>
      <c r="P1041" s="26">
        <f t="shared" si="125"/>
        <v>0</v>
      </c>
      <c r="Q1041" s="26">
        <f t="shared" si="126"/>
        <v>0</v>
      </c>
      <c r="R1041" s="26">
        <f t="shared" si="127"/>
        <v>32000</v>
      </c>
      <c r="S1041" s="26">
        <f t="shared" si="128"/>
        <v>0</v>
      </c>
      <c r="T1041" s="65">
        <f t="shared" si="129"/>
        <v>0</v>
      </c>
      <c r="U1041" s="66">
        <f t="shared" si="130"/>
        <v>1</v>
      </c>
    </row>
    <row r="1042" spans="1:22" ht="15" customHeight="1">
      <c r="A1042" s="23"/>
      <c r="B1042" s="260" t="s">
        <v>91</v>
      </c>
      <c r="C1042" s="261"/>
      <c r="D1042" s="261"/>
      <c r="E1042" s="261"/>
      <c r="F1042" s="262"/>
      <c r="G1042" s="263">
        <v>22500</v>
      </c>
      <c r="H1042" s="264"/>
      <c r="I1042" s="26">
        <v>0</v>
      </c>
      <c r="J1042" s="26">
        <v>0</v>
      </c>
      <c r="K1042" s="26">
        <v>0</v>
      </c>
      <c r="L1042" s="26">
        <v>0</v>
      </c>
      <c r="M1042" s="26">
        <v>0</v>
      </c>
      <c r="N1042" s="26">
        <v>0</v>
      </c>
      <c r="O1042" s="26">
        <f t="shared" si="124"/>
        <v>15000</v>
      </c>
      <c r="P1042" s="26">
        <f t="shared" si="125"/>
        <v>0</v>
      </c>
      <c r="Q1042" s="26">
        <f t="shared" si="126"/>
        <v>0</v>
      </c>
      <c r="R1042" s="26">
        <f t="shared" si="127"/>
        <v>15000</v>
      </c>
      <c r="S1042" s="26">
        <f t="shared" si="128"/>
        <v>0</v>
      </c>
      <c r="T1042" s="65">
        <f t="shared" si="129"/>
        <v>0</v>
      </c>
      <c r="U1042" s="66">
        <f t="shared" si="130"/>
        <v>0.66666666666666663</v>
      </c>
    </row>
    <row r="1043" spans="1:22" ht="15" customHeight="1">
      <c r="A1043" s="23"/>
      <c r="B1043" s="260" t="s">
        <v>93</v>
      </c>
      <c r="C1043" s="261"/>
      <c r="D1043" s="261"/>
      <c r="E1043" s="261"/>
      <c r="F1043" s="262"/>
      <c r="G1043" s="263">
        <v>4400</v>
      </c>
      <c r="H1043" s="264"/>
      <c r="I1043" s="26">
        <v>0</v>
      </c>
      <c r="J1043" s="26">
        <v>0</v>
      </c>
      <c r="K1043" s="26">
        <v>0</v>
      </c>
      <c r="L1043" s="26">
        <v>0</v>
      </c>
      <c r="M1043" s="26">
        <v>0</v>
      </c>
      <c r="N1043" s="26">
        <v>0</v>
      </c>
      <c r="O1043" s="26">
        <f t="shared" si="124"/>
        <v>4400</v>
      </c>
      <c r="P1043" s="26">
        <f t="shared" si="125"/>
        <v>0</v>
      </c>
      <c r="Q1043" s="26">
        <f t="shared" si="126"/>
        <v>0</v>
      </c>
      <c r="R1043" s="26">
        <f t="shared" si="127"/>
        <v>2183.94</v>
      </c>
      <c r="S1043" s="26">
        <f t="shared" si="128"/>
        <v>0</v>
      </c>
      <c r="T1043" s="65">
        <f t="shared" si="129"/>
        <v>0</v>
      </c>
      <c r="U1043" s="66">
        <f t="shared" si="130"/>
        <v>0.49635000000000001</v>
      </c>
    </row>
    <row r="1044" spans="1:22" ht="15.75" thickBot="1">
      <c r="A1044" s="23"/>
      <c r="B1044" s="265"/>
      <c r="C1044" s="266"/>
      <c r="D1044" s="266"/>
      <c r="E1044" s="266"/>
      <c r="F1044" s="267"/>
      <c r="G1044" s="268"/>
      <c r="H1044" s="269"/>
      <c r="I1044" s="61"/>
      <c r="J1044" s="61"/>
      <c r="K1044" s="61"/>
      <c r="L1044" s="61"/>
      <c r="M1044" s="61"/>
      <c r="N1044" s="61"/>
      <c r="O1044" s="61"/>
      <c r="P1044" s="61"/>
      <c r="Q1044" s="61"/>
      <c r="R1044" s="61"/>
      <c r="S1044" s="61"/>
      <c r="T1044" s="71"/>
      <c r="U1044" s="200"/>
    </row>
    <row r="1045" spans="1:22" ht="15.75" thickBot="1">
      <c r="A1045" s="23"/>
      <c r="B1045" s="270" t="s">
        <v>21</v>
      </c>
      <c r="C1045" s="271"/>
      <c r="D1045" s="271"/>
      <c r="E1045" s="271"/>
      <c r="F1045" s="272"/>
      <c r="G1045" s="273">
        <f>SUM(G1038:H1044)</f>
        <v>169900</v>
      </c>
      <c r="H1045" s="274"/>
      <c r="I1045" s="29">
        <f>SUM(I1038:I1044)</f>
        <v>12000</v>
      </c>
      <c r="J1045" s="29"/>
      <c r="K1045" s="29"/>
      <c r="L1045" s="29">
        <f>SUM(L1038:L1044)</f>
        <v>0</v>
      </c>
      <c r="M1045" s="29"/>
      <c r="N1045" s="29"/>
      <c r="O1045" s="29">
        <f>SUM(O1038:O1044)</f>
        <v>132400</v>
      </c>
      <c r="P1045" s="29"/>
      <c r="Q1045" s="29"/>
      <c r="R1045" s="29">
        <f>SUM(R1038:R1044)</f>
        <v>117112.89</v>
      </c>
      <c r="S1045" s="30"/>
      <c r="T1045" s="68"/>
      <c r="U1045" s="66">
        <f t="shared" ref="U1045" si="131">R1045/G1045</f>
        <v>0.68930482636845203</v>
      </c>
    </row>
    <row r="1046" spans="1:22" ht="15.75" thickBot="1">
      <c r="C1046" s="32"/>
      <c r="I1046" s="98">
        <f>SUM(I1045,I1035)</f>
        <v>83500</v>
      </c>
      <c r="L1046" s="98">
        <f>SUM(L1045,L1035)</f>
        <v>30075.78</v>
      </c>
      <c r="M1046" s="100"/>
      <c r="N1046" s="33"/>
      <c r="O1046" s="99">
        <f>SUM(O1045,O1035)</f>
        <v>633850</v>
      </c>
      <c r="R1046" s="98">
        <f>SUM(R1045,R1035)</f>
        <v>593656.40999999992</v>
      </c>
      <c r="U1046" s="201"/>
    </row>
    <row r="1047" spans="1:22" ht="15.75" thickBot="1">
      <c r="B1047" s="275" t="s">
        <v>31</v>
      </c>
      <c r="C1047" s="276"/>
      <c r="D1047" s="276"/>
      <c r="E1047" s="276"/>
      <c r="F1047" s="276"/>
      <c r="G1047" s="276"/>
      <c r="H1047" s="276"/>
      <c r="I1047" s="276"/>
      <c r="J1047" s="276"/>
      <c r="K1047" s="276"/>
      <c r="L1047" s="276"/>
      <c r="M1047" s="276"/>
      <c r="N1047" s="276"/>
      <c r="O1047" s="276"/>
      <c r="P1047" s="276"/>
      <c r="Q1047" s="276"/>
      <c r="R1047" s="276"/>
      <c r="S1047" s="276"/>
      <c r="T1047" s="276"/>
      <c r="U1047" s="276"/>
      <c r="V1047" s="34"/>
    </row>
    <row r="1048" spans="1:22" ht="15" customHeight="1" thickBot="1">
      <c r="B1048" s="277"/>
      <c r="C1048" s="278"/>
      <c r="D1048" s="280" t="s">
        <v>15</v>
      </c>
      <c r="E1048" s="281"/>
      <c r="F1048" s="281"/>
      <c r="G1048" s="281"/>
      <c r="H1048" s="281"/>
      <c r="I1048" s="282"/>
      <c r="J1048" s="280" t="s">
        <v>32</v>
      </c>
      <c r="K1048" s="281"/>
      <c r="L1048" s="281"/>
      <c r="M1048" s="281"/>
      <c r="N1048" s="281"/>
      <c r="O1048" s="282"/>
      <c r="P1048" s="280" t="s">
        <v>17</v>
      </c>
      <c r="Q1048" s="281"/>
      <c r="R1048" s="281"/>
      <c r="S1048" s="281"/>
      <c r="T1048" s="281"/>
      <c r="U1048" s="202"/>
    </row>
    <row r="1049" spans="1:22" ht="15.75" customHeight="1" thickBot="1">
      <c r="B1049" s="229"/>
      <c r="C1049" s="279"/>
      <c r="D1049" s="503" t="s">
        <v>26</v>
      </c>
      <c r="E1049" s="504"/>
      <c r="F1049" s="504" t="s">
        <v>27</v>
      </c>
      <c r="G1049" s="504"/>
      <c r="H1049" s="505" t="s">
        <v>28</v>
      </c>
      <c r="I1049" s="506"/>
      <c r="J1049" s="503" t="s">
        <v>26</v>
      </c>
      <c r="K1049" s="504"/>
      <c r="L1049" s="504" t="s">
        <v>27</v>
      </c>
      <c r="M1049" s="504"/>
      <c r="N1049" s="505" t="s">
        <v>28</v>
      </c>
      <c r="O1049" s="506"/>
      <c r="P1049" s="503" t="s">
        <v>26</v>
      </c>
      <c r="Q1049" s="504"/>
      <c r="R1049" s="504" t="s">
        <v>27</v>
      </c>
      <c r="S1049" s="504"/>
      <c r="T1049" s="505" t="s">
        <v>28</v>
      </c>
      <c r="U1049" s="506"/>
    </row>
    <row r="1050" spans="1:22" ht="30" customHeight="1">
      <c r="A1050" s="23"/>
      <c r="B1050" s="243" t="s">
        <v>33</v>
      </c>
      <c r="C1050" s="244"/>
      <c r="D1050" s="487">
        <v>830100</v>
      </c>
      <c r="E1050" s="488"/>
      <c r="F1050" s="488">
        <v>0</v>
      </c>
      <c r="G1050" s="488"/>
      <c r="H1050" s="488">
        <v>0</v>
      </c>
      <c r="I1050" s="489"/>
      <c r="J1050" s="487">
        <f>+L1035</f>
        <v>30075.78</v>
      </c>
      <c r="K1050" s="488"/>
      <c r="L1050" s="488">
        <f>+M1035</f>
        <v>0</v>
      </c>
      <c r="M1050" s="488"/>
      <c r="N1050" s="488">
        <v>0</v>
      </c>
      <c r="O1050" s="489"/>
      <c r="P1050" s="487">
        <f>+R1035</f>
        <v>476543.51999999996</v>
      </c>
      <c r="Q1050" s="488"/>
      <c r="R1050" s="488">
        <f>+S1035</f>
        <v>0</v>
      </c>
      <c r="S1050" s="488"/>
      <c r="T1050" s="488">
        <v>0</v>
      </c>
      <c r="U1050" s="489"/>
    </row>
    <row r="1051" spans="1:22" ht="30" customHeight="1" thickBot="1">
      <c r="A1051" s="4"/>
      <c r="B1051" s="252" t="s">
        <v>34</v>
      </c>
      <c r="C1051" s="253"/>
      <c r="D1051" s="490">
        <v>169900</v>
      </c>
      <c r="E1051" s="491"/>
      <c r="F1051" s="491">
        <v>0</v>
      </c>
      <c r="G1051" s="491"/>
      <c r="H1051" s="491">
        <v>0</v>
      </c>
      <c r="I1051" s="492"/>
      <c r="J1051" s="490">
        <f>+L1045</f>
        <v>0</v>
      </c>
      <c r="K1051" s="491"/>
      <c r="L1051" s="491">
        <f>+M1045</f>
        <v>0</v>
      </c>
      <c r="M1051" s="491"/>
      <c r="N1051" s="491">
        <v>0</v>
      </c>
      <c r="O1051" s="492"/>
      <c r="P1051" s="490">
        <f>+R1045</f>
        <v>117112.89</v>
      </c>
      <c r="Q1051" s="491"/>
      <c r="R1051" s="491">
        <f>+S1045</f>
        <v>0</v>
      </c>
      <c r="S1051" s="491"/>
      <c r="T1051" s="491">
        <v>0</v>
      </c>
      <c r="U1051" s="492"/>
    </row>
    <row r="1052" spans="1:22" ht="15.75" thickBot="1">
      <c r="A1052" s="23"/>
      <c r="B1052" s="534" t="s">
        <v>21</v>
      </c>
      <c r="C1052" s="535"/>
      <c r="D1052" s="484">
        <f>SUM(D1050:E1051)</f>
        <v>1000000</v>
      </c>
      <c r="E1052" s="485"/>
      <c r="F1052" s="485">
        <f>SUM(F1050:G1051)</f>
        <v>0</v>
      </c>
      <c r="G1052" s="485"/>
      <c r="H1052" s="485">
        <f>SUM(H1050:I1051)</f>
        <v>0</v>
      </c>
      <c r="I1052" s="486"/>
      <c r="J1052" s="484">
        <f>SUM(J1050:K1051)</f>
        <v>30075.78</v>
      </c>
      <c r="K1052" s="485"/>
      <c r="L1052" s="485">
        <f>SUM(L1050:M1051)</f>
        <v>0</v>
      </c>
      <c r="M1052" s="485"/>
      <c r="N1052" s="485">
        <f>SUM(N1050:O1051)</f>
        <v>0</v>
      </c>
      <c r="O1052" s="486"/>
      <c r="P1052" s="484">
        <f>SUM(P1050:Q1051)</f>
        <v>593656.40999999992</v>
      </c>
      <c r="Q1052" s="485"/>
      <c r="R1052" s="485">
        <f>SUM(R1050:S1051)</f>
        <v>0</v>
      </c>
      <c r="S1052" s="485"/>
      <c r="T1052" s="485">
        <f>SUM(T1050:U1051)</f>
        <v>0</v>
      </c>
      <c r="U1052" s="486"/>
    </row>
    <row r="1053" spans="1:22">
      <c r="A1053" s="23"/>
      <c r="B1053" s="106"/>
      <c r="C1053" s="106"/>
      <c r="D1053" s="106"/>
      <c r="E1053" s="106"/>
      <c r="F1053" s="103"/>
      <c r="G1053" s="103"/>
      <c r="H1053" s="102"/>
      <c r="I1053" s="102"/>
      <c r="J1053" s="103"/>
      <c r="K1053" s="103"/>
      <c r="L1053" s="103"/>
      <c r="M1053" s="102"/>
      <c r="N1053" s="103"/>
      <c r="O1053" s="102"/>
      <c r="P1053" s="102"/>
      <c r="Q1053" s="103"/>
      <c r="R1053" s="23"/>
      <c r="S1053" s="23"/>
      <c r="T1053" s="23"/>
      <c r="U1053" s="203"/>
    </row>
    <row r="1054" spans="1:22" ht="15.75" thickBot="1">
      <c r="A1054" s="23"/>
      <c r="B1054" s="106"/>
      <c r="C1054" s="106"/>
      <c r="D1054" s="106"/>
      <c r="E1054" s="106"/>
      <c r="F1054" s="103"/>
      <c r="G1054" s="103"/>
      <c r="H1054" s="103"/>
      <c r="I1054" s="103"/>
      <c r="J1054" s="103"/>
      <c r="K1054" s="103"/>
      <c r="L1054" s="103"/>
      <c r="M1054" s="103"/>
      <c r="N1054" s="101"/>
      <c r="O1054" s="103"/>
      <c r="P1054" s="103"/>
      <c r="Q1054" s="103"/>
      <c r="R1054" s="23"/>
      <c r="S1054" s="23"/>
      <c r="T1054" s="23"/>
      <c r="U1054" s="203"/>
    </row>
    <row r="1055" spans="1:22" ht="15.75" thickBot="1">
      <c r="B1055" s="227" t="s">
        <v>35</v>
      </c>
      <c r="C1055" s="228"/>
      <c r="D1055" s="228"/>
      <c r="E1055" s="229"/>
      <c r="F1055" s="215"/>
      <c r="G1055" s="215"/>
      <c r="H1055" s="215"/>
      <c r="I1055" s="215"/>
      <c r="J1055" s="215"/>
      <c r="K1055" s="215"/>
      <c r="L1055" s="215"/>
      <c r="M1055" s="215"/>
      <c r="N1055" s="215"/>
      <c r="O1055" s="215"/>
      <c r="P1055" s="215"/>
      <c r="Q1055" s="215"/>
      <c r="R1055" s="215"/>
      <c r="S1055" s="215"/>
      <c r="T1055" s="215"/>
      <c r="U1055" s="215"/>
    </row>
    <row r="1056" spans="1:22">
      <c r="B1056" s="230"/>
      <c r="C1056" s="231"/>
      <c r="D1056" s="231"/>
      <c r="E1056" s="231"/>
      <c r="F1056" s="231"/>
      <c r="G1056" s="231"/>
      <c r="H1056" s="231"/>
      <c r="I1056" s="231"/>
      <c r="J1056" s="231"/>
      <c r="K1056" s="231"/>
      <c r="L1056" s="231"/>
      <c r="M1056" s="231"/>
      <c r="N1056" s="231"/>
      <c r="O1056" s="231"/>
      <c r="P1056" s="231"/>
      <c r="Q1056" s="231"/>
      <c r="R1056" s="231"/>
      <c r="S1056" s="231"/>
      <c r="T1056" s="231"/>
      <c r="U1056" s="232"/>
    </row>
    <row r="1057" spans="2:21">
      <c r="B1057" s="233"/>
      <c r="C1057" s="234"/>
      <c r="D1057" s="234"/>
      <c r="E1057" s="234"/>
      <c r="F1057" s="234"/>
      <c r="G1057" s="234"/>
      <c r="H1057" s="234"/>
      <c r="I1057" s="234"/>
      <c r="J1057" s="234"/>
      <c r="K1057" s="234"/>
      <c r="L1057" s="234"/>
      <c r="M1057" s="234"/>
      <c r="N1057" s="234"/>
      <c r="O1057" s="234"/>
      <c r="P1057" s="234"/>
      <c r="Q1057" s="234"/>
      <c r="R1057" s="234"/>
      <c r="S1057" s="234"/>
      <c r="T1057" s="234"/>
      <c r="U1057" s="235"/>
    </row>
    <row r="1058" spans="2:21">
      <c r="B1058" s="233"/>
      <c r="C1058" s="234"/>
      <c r="D1058" s="234"/>
      <c r="E1058" s="234"/>
      <c r="F1058" s="234"/>
      <c r="G1058" s="234"/>
      <c r="H1058" s="234"/>
      <c r="I1058" s="234"/>
      <c r="J1058" s="234"/>
      <c r="K1058" s="234"/>
      <c r="L1058" s="234"/>
      <c r="M1058" s="234"/>
      <c r="N1058" s="234"/>
      <c r="O1058" s="234"/>
      <c r="P1058" s="234"/>
      <c r="Q1058" s="234"/>
      <c r="R1058" s="234"/>
      <c r="S1058" s="234"/>
      <c r="T1058" s="234"/>
      <c r="U1058" s="235"/>
    </row>
    <row r="1059" spans="2:21">
      <c r="B1059" s="233"/>
      <c r="C1059" s="234"/>
      <c r="D1059" s="234"/>
      <c r="E1059" s="234"/>
      <c r="F1059" s="234"/>
      <c r="G1059" s="234"/>
      <c r="H1059" s="234"/>
      <c r="I1059" s="234"/>
      <c r="J1059" s="234"/>
      <c r="K1059" s="234"/>
      <c r="L1059" s="234"/>
      <c r="M1059" s="234"/>
      <c r="N1059" s="234"/>
      <c r="O1059" s="234"/>
      <c r="P1059" s="234"/>
      <c r="Q1059" s="234"/>
      <c r="R1059" s="234"/>
      <c r="S1059" s="234"/>
      <c r="T1059" s="234"/>
      <c r="U1059" s="235"/>
    </row>
    <row r="1060" spans="2:21">
      <c r="B1060" s="233"/>
      <c r="C1060" s="234"/>
      <c r="D1060" s="234"/>
      <c r="E1060" s="234"/>
      <c r="F1060" s="234"/>
      <c r="G1060" s="234"/>
      <c r="H1060" s="234"/>
      <c r="I1060" s="234"/>
      <c r="J1060" s="234"/>
      <c r="K1060" s="234"/>
      <c r="L1060" s="234"/>
      <c r="M1060" s="234"/>
      <c r="N1060" s="234"/>
      <c r="O1060" s="234"/>
      <c r="P1060" s="234"/>
      <c r="Q1060" s="234"/>
      <c r="R1060" s="234"/>
      <c r="S1060" s="234"/>
      <c r="T1060" s="234"/>
      <c r="U1060" s="235"/>
    </row>
    <row r="1061" spans="2:21">
      <c r="B1061" s="233"/>
      <c r="C1061" s="234"/>
      <c r="D1061" s="234"/>
      <c r="E1061" s="234"/>
      <c r="F1061" s="234"/>
      <c r="G1061" s="234"/>
      <c r="H1061" s="234"/>
      <c r="I1061" s="234"/>
      <c r="J1061" s="234"/>
      <c r="K1061" s="234"/>
      <c r="L1061" s="234"/>
      <c r="M1061" s="234"/>
      <c r="N1061" s="234"/>
      <c r="O1061" s="234"/>
      <c r="P1061" s="234"/>
      <c r="Q1061" s="234"/>
      <c r="R1061" s="234"/>
      <c r="S1061" s="234"/>
      <c r="T1061" s="234"/>
      <c r="U1061" s="235"/>
    </row>
    <row r="1062" spans="2:21" ht="15.75" thickBot="1">
      <c r="B1062" s="236"/>
      <c r="C1062" s="237"/>
      <c r="D1062" s="237"/>
      <c r="E1062" s="237"/>
      <c r="F1062" s="237"/>
      <c r="G1062" s="237"/>
      <c r="H1062" s="237"/>
      <c r="I1062" s="237"/>
      <c r="J1062" s="237"/>
      <c r="K1062" s="237"/>
      <c r="L1062" s="237"/>
      <c r="M1062" s="237"/>
      <c r="N1062" s="237"/>
      <c r="O1062" s="237"/>
      <c r="P1062" s="237"/>
      <c r="Q1062" s="237"/>
      <c r="R1062" s="237"/>
      <c r="S1062" s="237"/>
      <c r="T1062" s="237"/>
      <c r="U1062" s="238"/>
    </row>
    <row r="1063" spans="2:21">
      <c r="B1063" s="23"/>
    </row>
    <row r="1064" spans="2:21">
      <c r="H1064" s="40"/>
      <c r="I1064" s="40"/>
      <c r="O1064" s="40"/>
      <c r="Q1064" s="40"/>
    </row>
    <row r="1065" spans="2:21">
      <c r="B1065" s="239" t="s">
        <v>38</v>
      </c>
      <c r="C1065" s="239"/>
      <c r="D1065" s="239"/>
      <c r="E1065" s="239"/>
      <c r="F1065" s="239"/>
      <c r="G1065" s="239"/>
      <c r="I1065" s="41"/>
      <c r="J1065" s="213" t="s">
        <v>36</v>
      </c>
      <c r="K1065" s="213"/>
      <c r="L1065" s="213"/>
      <c r="M1065" s="213"/>
      <c r="N1065" s="213"/>
      <c r="O1065" s="213"/>
      <c r="R1065" s="213" t="s">
        <v>37</v>
      </c>
      <c r="S1065" s="213"/>
      <c r="T1065" s="213"/>
      <c r="U1065" s="213"/>
    </row>
    <row r="1066" spans="2:21">
      <c r="B1066" s="239"/>
      <c r="C1066" s="239"/>
      <c r="D1066" s="239"/>
      <c r="E1066" s="239"/>
      <c r="F1066" s="239"/>
      <c r="G1066" s="239"/>
      <c r="H1066" s="42"/>
      <c r="I1066" s="42"/>
      <c r="J1066" s="240"/>
      <c r="K1066" s="240"/>
      <c r="L1066" s="240"/>
      <c r="M1066" s="240"/>
      <c r="N1066" s="240"/>
      <c r="O1066" s="240"/>
      <c r="P1066" s="42"/>
      <c r="Q1066" s="42"/>
      <c r="R1066" s="209" t="s">
        <v>0</v>
      </c>
      <c r="S1066" s="209"/>
      <c r="T1066" s="209"/>
      <c r="U1066" s="209"/>
    </row>
    <row r="1067" spans="2:21">
      <c r="B1067" s="239"/>
      <c r="C1067" s="239"/>
      <c r="D1067" s="239"/>
      <c r="E1067" s="239"/>
      <c r="F1067" s="239"/>
      <c r="G1067" s="239"/>
      <c r="H1067" s="152"/>
      <c r="I1067" s="152"/>
      <c r="J1067" s="240"/>
      <c r="K1067" s="240"/>
      <c r="L1067" s="240"/>
      <c r="M1067" s="240"/>
      <c r="N1067" s="240"/>
      <c r="O1067" s="240"/>
      <c r="P1067" s="152"/>
      <c r="Q1067" s="152"/>
      <c r="R1067" s="209"/>
      <c r="S1067" s="209"/>
      <c r="T1067" s="209"/>
      <c r="U1067" s="209"/>
    </row>
    <row r="1068" spans="2:21">
      <c r="B1068" s="239"/>
      <c r="C1068" s="239"/>
      <c r="D1068" s="239"/>
      <c r="E1068" s="239"/>
      <c r="F1068" s="239"/>
      <c r="G1068" s="239"/>
      <c r="H1068" s="152"/>
      <c r="I1068" s="152"/>
      <c r="J1068" s="240"/>
      <c r="K1068" s="240"/>
      <c r="L1068" s="240"/>
      <c r="M1068" s="240"/>
      <c r="N1068" s="240"/>
      <c r="O1068" s="240"/>
      <c r="P1068" s="152"/>
      <c r="Q1068" s="152"/>
      <c r="R1068" s="209"/>
      <c r="S1068" s="209"/>
      <c r="T1068" s="209"/>
      <c r="U1068" s="209"/>
    </row>
    <row r="1069" spans="2:21">
      <c r="B1069" s="239"/>
      <c r="C1069" s="239"/>
      <c r="D1069" s="239"/>
      <c r="E1069" s="239"/>
      <c r="F1069" s="239"/>
      <c r="G1069" s="239"/>
      <c r="H1069" s="152"/>
      <c r="I1069" s="152"/>
      <c r="J1069" s="240"/>
      <c r="K1069" s="240"/>
      <c r="L1069" s="240"/>
      <c r="M1069" s="240"/>
      <c r="N1069" s="240"/>
      <c r="O1069" s="240"/>
      <c r="P1069" s="152"/>
      <c r="Q1069" s="152"/>
      <c r="R1069" s="209"/>
      <c r="S1069" s="209"/>
      <c r="T1069" s="209"/>
      <c r="U1069" s="209"/>
    </row>
    <row r="1070" spans="2:21" ht="15.75" thickBot="1">
      <c r="B1070" s="242"/>
      <c r="C1070" s="242"/>
      <c r="D1070" s="242"/>
      <c r="E1070" s="242"/>
      <c r="F1070" s="242"/>
      <c r="G1070" s="242"/>
      <c r="J1070" s="241"/>
      <c r="K1070" s="241"/>
      <c r="L1070" s="241"/>
      <c r="M1070" s="241"/>
      <c r="N1070" s="241"/>
      <c r="O1070" s="241"/>
      <c r="R1070" s="215"/>
      <c r="S1070" s="215"/>
      <c r="T1070" s="215"/>
      <c r="U1070" s="215"/>
    </row>
    <row r="1071" spans="2:21">
      <c r="B1071" s="209" t="s">
        <v>105</v>
      </c>
      <c r="C1071" s="209"/>
      <c r="D1071" s="209"/>
      <c r="E1071" s="209"/>
      <c r="F1071" s="209"/>
      <c r="G1071" s="209"/>
      <c r="J1071" s="210" t="s">
        <v>106</v>
      </c>
      <c r="K1071" s="210"/>
      <c r="L1071" s="210"/>
      <c r="M1071" s="210"/>
      <c r="N1071" s="210"/>
      <c r="O1071" s="210"/>
      <c r="R1071" s="211" t="s">
        <v>142</v>
      </c>
      <c r="S1071" s="211"/>
      <c r="T1071" s="211"/>
      <c r="U1071" s="211"/>
    </row>
    <row r="1072" spans="2:21">
      <c r="B1072" s="210" t="s">
        <v>107</v>
      </c>
      <c r="C1072" s="210"/>
      <c r="D1072" s="210"/>
      <c r="E1072" s="210"/>
      <c r="F1072" s="210"/>
      <c r="G1072" s="210"/>
      <c r="J1072" s="212" t="s">
        <v>108</v>
      </c>
      <c r="K1072" s="212"/>
      <c r="L1072" s="212"/>
      <c r="M1072" s="212"/>
      <c r="N1072" s="212"/>
      <c r="O1072" s="212"/>
      <c r="P1072" s="109"/>
      <c r="Q1072" s="109"/>
      <c r="R1072" s="212" t="s">
        <v>109</v>
      </c>
      <c r="S1072" s="212"/>
      <c r="T1072" s="212"/>
      <c r="U1072" s="212"/>
    </row>
    <row r="1074" spans="2:21">
      <c r="J1074" s="213" t="s">
        <v>50</v>
      </c>
      <c r="K1074" s="213"/>
      <c r="L1074" s="213"/>
      <c r="M1074" s="213"/>
      <c r="N1074" s="213"/>
      <c r="O1074" s="213"/>
    </row>
    <row r="1075" spans="2:21">
      <c r="B1075" s="214" t="s">
        <v>153</v>
      </c>
      <c r="C1075" s="214"/>
      <c r="D1075" s="214"/>
      <c r="E1075" s="214"/>
      <c r="F1075" s="214"/>
      <c r="G1075" s="214"/>
      <c r="J1075" s="214" t="s">
        <v>48</v>
      </c>
      <c r="K1075" s="214"/>
      <c r="L1075" s="214"/>
      <c r="M1075" s="214"/>
      <c r="N1075" s="214"/>
      <c r="O1075" s="214"/>
      <c r="R1075" s="214" t="s">
        <v>51</v>
      </c>
      <c r="S1075" s="214"/>
      <c r="T1075" s="214"/>
      <c r="U1075" s="214"/>
    </row>
    <row r="1076" spans="2:21">
      <c r="B1076" s="210"/>
      <c r="C1076" s="210"/>
      <c r="D1076" s="210"/>
      <c r="E1076" s="210"/>
      <c r="F1076" s="210"/>
      <c r="G1076" s="210"/>
      <c r="J1076" s="214"/>
      <c r="K1076" s="214"/>
      <c r="L1076" s="214"/>
      <c r="M1076" s="214"/>
      <c r="N1076" s="214"/>
      <c r="O1076" s="214"/>
      <c r="R1076" s="210"/>
      <c r="S1076" s="210"/>
      <c r="T1076" s="210"/>
      <c r="U1076" s="210"/>
    </row>
    <row r="1077" spans="2:21">
      <c r="B1077" s="210"/>
      <c r="C1077" s="210"/>
      <c r="D1077" s="210"/>
      <c r="E1077" s="210"/>
      <c r="F1077" s="210"/>
      <c r="G1077" s="210"/>
      <c r="J1077" s="214"/>
      <c r="K1077" s="214"/>
      <c r="L1077" s="214"/>
      <c r="M1077" s="214"/>
      <c r="N1077" s="214"/>
      <c r="O1077" s="214"/>
      <c r="R1077" s="210"/>
      <c r="S1077" s="210"/>
      <c r="T1077" s="210"/>
      <c r="U1077" s="210"/>
    </row>
    <row r="1078" spans="2:21">
      <c r="B1078" s="210"/>
      <c r="C1078" s="210"/>
      <c r="D1078" s="210"/>
      <c r="E1078" s="210"/>
      <c r="F1078" s="210"/>
      <c r="G1078" s="210"/>
      <c r="J1078" s="214"/>
      <c r="K1078" s="214"/>
      <c r="L1078" s="214"/>
      <c r="M1078" s="214"/>
      <c r="N1078" s="214"/>
      <c r="O1078" s="214"/>
      <c r="R1078" s="210"/>
      <c r="S1078" s="210"/>
      <c r="T1078" s="210"/>
      <c r="U1078" s="210"/>
    </row>
    <row r="1079" spans="2:21" ht="15.75" thickBot="1">
      <c r="B1079" s="215"/>
      <c r="C1079" s="215"/>
      <c r="D1079" s="215"/>
      <c r="E1079" s="215"/>
      <c r="F1079" s="215"/>
      <c r="G1079" s="215"/>
      <c r="H1079" s="51"/>
      <c r="I1079" s="51"/>
      <c r="J1079" s="216"/>
      <c r="K1079" s="216"/>
      <c r="L1079" s="216"/>
      <c r="M1079" s="216"/>
      <c r="N1079" s="216"/>
      <c r="O1079" s="216"/>
      <c r="P1079" s="51"/>
      <c r="Q1079" s="51"/>
      <c r="R1079" s="215"/>
      <c r="S1079" s="215"/>
      <c r="T1079" s="215"/>
      <c r="U1079" s="215"/>
    </row>
    <row r="1080" spans="2:21">
      <c r="B1080" s="217" t="s">
        <v>110</v>
      </c>
      <c r="C1080" s="217"/>
      <c r="D1080" s="217"/>
      <c r="E1080" s="217"/>
      <c r="F1080" s="217"/>
      <c r="G1080" s="217"/>
      <c r="H1080" s="110"/>
      <c r="I1080" s="110"/>
      <c r="J1080" s="217" t="s">
        <v>111</v>
      </c>
      <c r="K1080" s="217"/>
      <c r="L1080" s="217"/>
      <c r="M1080" s="217"/>
      <c r="N1080" s="217"/>
      <c r="O1080" s="217"/>
      <c r="P1080" s="51"/>
      <c r="Q1080" s="51"/>
      <c r="R1080" s="217" t="s">
        <v>112</v>
      </c>
      <c r="S1080" s="217"/>
      <c r="T1080" s="217"/>
      <c r="U1080" s="217"/>
    </row>
    <row r="1081" spans="2:21" ht="32.25" customHeight="1">
      <c r="B1081" s="219" t="s">
        <v>152</v>
      </c>
      <c r="C1081" s="219"/>
      <c r="D1081" s="219"/>
      <c r="E1081" s="219"/>
      <c r="F1081" s="219"/>
      <c r="G1081" s="219"/>
      <c r="J1081" s="218" t="s">
        <v>113</v>
      </c>
      <c r="K1081" s="218"/>
      <c r="L1081" s="218"/>
      <c r="M1081" s="218"/>
      <c r="N1081" s="218"/>
      <c r="O1081" s="218"/>
      <c r="R1081" s="218" t="s">
        <v>114</v>
      </c>
      <c r="S1081" s="218"/>
      <c r="T1081" s="218"/>
      <c r="U1081" s="218"/>
    </row>
    <row r="1082" spans="2:21">
      <c r="B1082" s="189"/>
      <c r="C1082" s="189"/>
      <c r="D1082" s="189"/>
      <c r="E1082" s="189"/>
      <c r="F1082" s="189"/>
      <c r="G1082" s="189"/>
    </row>
    <row r="1084" spans="2:21" ht="23.25">
      <c r="B1084" s="421" t="s">
        <v>117</v>
      </c>
      <c r="C1084" s="421"/>
      <c r="D1084" s="421"/>
      <c r="E1084" s="421"/>
      <c r="F1084" s="421"/>
      <c r="G1084" s="421"/>
      <c r="H1084" s="421"/>
      <c r="I1084" s="421"/>
      <c r="J1084" s="421"/>
      <c r="K1084" s="421"/>
      <c r="L1084" s="421"/>
      <c r="M1084" s="421"/>
      <c r="N1084" s="421"/>
      <c r="O1084" s="421"/>
      <c r="P1084" s="421"/>
      <c r="Q1084" s="421"/>
      <c r="R1084" s="421"/>
      <c r="S1084" s="421"/>
      <c r="T1084" s="421"/>
      <c r="U1084" s="421"/>
    </row>
    <row r="1086" spans="2:21" ht="15" customHeight="1"/>
    <row r="1087" spans="2:21" ht="15" customHeight="1"/>
    <row r="1088" spans="2:21" ht="15" customHeight="1">
      <c r="F1088" s="1"/>
      <c r="G1088" s="1"/>
      <c r="H1088" s="1"/>
      <c r="I1088" s="1"/>
      <c r="J1088" s="1"/>
      <c r="K1088" s="1"/>
      <c r="L1088" s="1"/>
      <c r="M1088" s="1"/>
      <c r="N1088" s="1"/>
      <c r="O1088" s="1"/>
    </row>
    <row r="1089" spans="1:21" ht="15" customHeight="1">
      <c r="B1089" s="422" t="s">
        <v>123</v>
      </c>
      <c r="C1089" s="422"/>
      <c r="D1089" s="422"/>
      <c r="E1089" s="422"/>
      <c r="F1089" s="422"/>
      <c r="G1089" s="422"/>
      <c r="H1089" s="422"/>
      <c r="I1089" s="422"/>
      <c r="J1089" s="422"/>
      <c r="K1089" s="422"/>
      <c r="L1089" s="422"/>
      <c r="M1089" s="422"/>
      <c r="N1089" s="422"/>
      <c r="O1089" s="422"/>
      <c r="P1089" s="422"/>
      <c r="Q1089" s="422"/>
      <c r="R1089" s="422"/>
      <c r="S1089" s="422"/>
      <c r="T1089" s="422"/>
      <c r="U1089" s="422"/>
    </row>
    <row r="1090" spans="1:21" ht="15" customHeight="1">
      <c r="F1090" t="s">
        <v>0</v>
      </c>
    </row>
    <row r="1091" spans="1:21" ht="15" customHeight="1">
      <c r="B1091" s="2"/>
      <c r="C1091" s="2"/>
      <c r="D1091" s="2"/>
      <c r="E1091" s="2"/>
      <c r="F1091" s="2"/>
      <c r="G1091" s="2"/>
      <c r="H1091" s="2"/>
      <c r="I1091" s="2"/>
      <c r="J1091" s="2"/>
      <c r="K1091" s="2"/>
      <c r="L1091" s="2"/>
      <c r="M1091" s="2"/>
      <c r="N1091" s="2"/>
      <c r="O1091" s="2"/>
      <c r="P1091" s="2"/>
      <c r="Q1091" s="2"/>
      <c r="R1091" s="2"/>
      <c r="S1091" s="2"/>
      <c r="T1091" s="2"/>
      <c r="U1091" s="193"/>
    </row>
    <row r="1092" spans="1:21" ht="15" customHeight="1" thickBot="1">
      <c r="B1092" s="3"/>
      <c r="C1092" s="3"/>
      <c r="D1092" s="3"/>
      <c r="E1092" s="3"/>
      <c r="F1092" s="3"/>
      <c r="G1092" s="3"/>
      <c r="H1092" s="3"/>
      <c r="I1092" s="3"/>
      <c r="J1092" s="3"/>
      <c r="K1092" s="3"/>
      <c r="L1092" s="3"/>
      <c r="M1092" s="3"/>
      <c r="N1092" s="3"/>
      <c r="O1092" s="3"/>
      <c r="P1092" s="3"/>
      <c r="Q1092" s="3"/>
      <c r="R1092" s="3"/>
      <c r="S1092" s="3"/>
      <c r="T1092" s="3"/>
      <c r="U1092" s="194"/>
    </row>
    <row r="1093" spans="1:21" ht="15" customHeight="1">
      <c r="B1093" s="383" t="s">
        <v>1</v>
      </c>
      <c r="C1093" s="384"/>
      <c r="D1093" s="384"/>
      <c r="E1093" s="384"/>
      <c r="F1093" s="385"/>
      <c r="G1093" s="423" t="s">
        <v>154</v>
      </c>
      <c r="H1093" s="424"/>
      <c r="I1093" s="424"/>
      <c r="J1093" s="424"/>
      <c r="K1093" s="424"/>
      <c r="L1093" s="424"/>
      <c r="M1093" s="424"/>
      <c r="N1093" s="424"/>
      <c r="O1093" s="424"/>
      <c r="P1093" s="424"/>
      <c r="Q1093" s="424"/>
      <c r="R1093" s="424"/>
      <c r="S1093" s="424"/>
      <c r="T1093" s="424"/>
      <c r="U1093" s="425"/>
    </row>
    <row r="1094" spans="1:21" ht="15" customHeight="1">
      <c r="A1094" s="4"/>
      <c r="B1094" s="426" t="s">
        <v>2</v>
      </c>
      <c r="C1094" s="427"/>
      <c r="D1094" s="427"/>
      <c r="E1094" s="427"/>
      <c r="F1094" s="428"/>
      <c r="G1094" s="429" t="s">
        <v>151</v>
      </c>
      <c r="H1094" s="430"/>
      <c r="I1094" s="430"/>
      <c r="J1094" s="430"/>
      <c r="K1094" s="430"/>
      <c r="L1094" s="430"/>
      <c r="M1094" s="430"/>
      <c r="N1094" s="430"/>
      <c r="O1094" s="430"/>
      <c r="P1094" s="430"/>
      <c r="Q1094" s="430"/>
      <c r="R1094" s="430"/>
      <c r="S1094" s="430"/>
      <c r="T1094" s="430"/>
      <c r="U1094" s="431"/>
    </row>
    <row r="1095" spans="1:21">
      <c r="A1095" s="4"/>
      <c r="B1095" s="383" t="s">
        <v>3</v>
      </c>
      <c r="C1095" s="384"/>
      <c r="D1095" s="384"/>
      <c r="E1095" s="384"/>
      <c r="F1095" s="385"/>
      <c r="G1095" s="432" t="s">
        <v>54</v>
      </c>
      <c r="H1095" s="433"/>
      <c r="I1095" s="433"/>
      <c r="J1095" s="433"/>
      <c r="K1095" s="433"/>
      <c r="L1095" s="433"/>
      <c r="M1095" s="433"/>
      <c r="N1095" s="433"/>
      <c r="O1095" s="433"/>
      <c r="P1095" s="433"/>
      <c r="Q1095" s="433"/>
      <c r="R1095" s="433"/>
      <c r="S1095" s="433"/>
      <c r="T1095" s="433"/>
      <c r="U1095" s="434"/>
    </row>
    <row r="1096" spans="1:21" ht="15" customHeight="1">
      <c r="A1096" s="4"/>
      <c r="B1096" s="383" t="s">
        <v>4</v>
      </c>
      <c r="C1096" s="384"/>
      <c r="D1096" s="384"/>
      <c r="E1096" s="384"/>
      <c r="F1096" s="385"/>
      <c r="G1096" s="432" t="s">
        <v>55</v>
      </c>
      <c r="H1096" s="433"/>
      <c r="I1096" s="433"/>
      <c r="J1096" s="433"/>
      <c r="K1096" s="433"/>
      <c r="L1096" s="433"/>
      <c r="M1096" s="433"/>
      <c r="N1096" s="433"/>
      <c r="O1096" s="433"/>
      <c r="P1096" s="433"/>
      <c r="Q1096" s="433"/>
      <c r="R1096" s="433"/>
      <c r="S1096" s="433"/>
      <c r="T1096" s="433"/>
      <c r="U1096" s="434"/>
    </row>
    <row r="1097" spans="1:21" ht="15" customHeight="1">
      <c r="A1097" s="4"/>
      <c r="B1097" s="383" t="s">
        <v>5</v>
      </c>
      <c r="C1097" s="384"/>
      <c r="D1097" s="384"/>
      <c r="E1097" s="384"/>
      <c r="F1097" s="385"/>
      <c r="G1097" s="435" t="s">
        <v>6</v>
      </c>
      <c r="H1097" s="436"/>
      <c r="I1097" s="437">
        <v>1000000</v>
      </c>
      <c r="J1097" s="438"/>
      <c r="K1097" s="438"/>
      <c r="L1097" s="439"/>
      <c r="M1097" s="5" t="s">
        <v>7</v>
      </c>
      <c r="N1097" s="437">
        <v>0</v>
      </c>
      <c r="O1097" s="438"/>
      <c r="P1097" s="438"/>
      <c r="Q1097" s="439"/>
      <c r="R1097" s="440" t="s">
        <v>8</v>
      </c>
      <c r="S1097" s="441"/>
      <c r="T1097" s="437">
        <v>0</v>
      </c>
      <c r="U1097" s="442"/>
    </row>
    <row r="1098" spans="1:21">
      <c r="A1098" s="4"/>
      <c r="B1098" s="383" t="s">
        <v>9</v>
      </c>
      <c r="C1098" s="384"/>
      <c r="D1098" s="384"/>
      <c r="E1098" s="384"/>
      <c r="F1098" s="385"/>
      <c r="G1098" s="443" t="s">
        <v>6</v>
      </c>
      <c r="H1098" s="444"/>
      <c r="I1098" s="437">
        <v>1000000</v>
      </c>
      <c r="J1098" s="438"/>
      <c r="K1098" s="438"/>
      <c r="L1098" s="439"/>
      <c r="M1098" s="5" t="s">
        <v>7</v>
      </c>
      <c r="N1098" s="445">
        <v>0</v>
      </c>
      <c r="O1098" s="446"/>
      <c r="P1098" s="446"/>
      <c r="Q1098" s="447"/>
      <c r="R1098" s="448"/>
      <c r="S1098" s="449"/>
      <c r="T1098" s="449"/>
      <c r="U1098" s="450"/>
    </row>
    <row r="1099" spans="1:21" ht="15.75" thickBot="1">
      <c r="A1099" s="4"/>
      <c r="B1099" s="383" t="s">
        <v>10</v>
      </c>
      <c r="C1099" s="384"/>
      <c r="D1099" s="384"/>
      <c r="E1099" s="384"/>
      <c r="F1099" s="385"/>
      <c r="G1099" s="386" t="s">
        <v>118</v>
      </c>
      <c r="H1099" s="387"/>
      <c r="I1099" s="387"/>
      <c r="J1099" s="387"/>
      <c r="K1099" s="387"/>
      <c r="L1099" s="387"/>
      <c r="M1099" s="387"/>
      <c r="N1099" s="387"/>
      <c r="O1099" s="387"/>
      <c r="P1099" s="387"/>
      <c r="Q1099" s="387"/>
      <c r="R1099" s="387"/>
      <c r="S1099" s="387"/>
      <c r="T1099" s="387"/>
      <c r="U1099" s="388"/>
    </row>
    <row r="1100" spans="1:21" ht="15.75" customHeight="1" thickBot="1">
      <c r="A1100" s="4"/>
      <c r="B1100" s="389" t="s">
        <v>11</v>
      </c>
      <c r="C1100" s="390"/>
      <c r="D1100" s="390"/>
      <c r="E1100" s="390"/>
      <c r="F1100" s="391"/>
      <c r="G1100" s="392" t="s">
        <v>144</v>
      </c>
      <c r="H1100" s="393"/>
      <c r="I1100" s="393"/>
      <c r="J1100" s="393"/>
      <c r="K1100" s="393"/>
      <c r="L1100" s="393"/>
      <c r="M1100" s="393"/>
      <c r="N1100" s="393"/>
      <c r="O1100" s="393"/>
      <c r="P1100" s="393"/>
      <c r="Q1100" s="393"/>
      <c r="R1100" s="393"/>
      <c r="S1100" s="393"/>
      <c r="T1100" s="393"/>
      <c r="U1100" s="394"/>
    </row>
    <row r="1101" spans="1:21" ht="15.75" thickBot="1">
      <c r="B1101" s="395"/>
      <c r="C1101" s="395"/>
      <c r="D1101" s="395"/>
      <c r="E1101" s="395"/>
      <c r="F1101" s="395"/>
      <c r="G1101" s="395"/>
      <c r="H1101" s="395"/>
      <c r="I1101" s="395"/>
      <c r="J1101" s="395"/>
      <c r="K1101" s="395"/>
      <c r="L1101" s="395"/>
      <c r="M1101" s="395"/>
      <c r="N1101" s="395"/>
      <c r="O1101" s="395"/>
      <c r="P1101" s="395"/>
      <c r="Q1101" s="395"/>
      <c r="R1101" s="395"/>
      <c r="S1101" s="395"/>
      <c r="T1101" s="395"/>
      <c r="U1101" s="395"/>
    </row>
    <row r="1102" spans="1:21" ht="16.5" thickBot="1">
      <c r="A1102" s="4"/>
      <c r="B1102" s="324" t="s">
        <v>12</v>
      </c>
      <c r="C1102" s="325"/>
      <c r="D1102" s="326"/>
      <c r="E1102" s="325" t="s">
        <v>13</v>
      </c>
      <c r="F1102" s="326"/>
      <c r="G1102" s="330" t="s">
        <v>14</v>
      </c>
      <c r="H1102" s="331"/>
      <c r="I1102" s="331"/>
      <c r="J1102" s="331"/>
      <c r="K1102" s="331"/>
      <c r="L1102" s="331"/>
      <c r="M1102" s="331"/>
      <c r="N1102" s="331"/>
      <c r="O1102" s="331"/>
      <c r="P1102" s="331"/>
      <c r="Q1102" s="331"/>
      <c r="R1102" s="331"/>
      <c r="S1102" s="331"/>
      <c r="T1102" s="331"/>
      <c r="U1102" s="332"/>
    </row>
    <row r="1103" spans="1:21" ht="15.75" thickBot="1">
      <c r="A1103" s="4"/>
      <c r="B1103" s="327"/>
      <c r="C1103" s="328"/>
      <c r="D1103" s="329"/>
      <c r="E1103" s="328"/>
      <c r="F1103" s="329"/>
      <c r="G1103" s="333" t="s">
        <v>15</v>
      </c>
      <c r="H1103" s="334"/>
      <c r="I1103" s="280" t="s">
        <v>16</v>
      </c>
      <c r="J1103" s="281"/>
      <c r="K1103" s="281"/>
      <c r="L1103" s="281"/>
      <c r="M1103" s="281"/>
      <c r="N1103" s="282"/>
      <c r="O1103" s="401" t="s">
        <v>17</v>
      </c>
      <c r="P1103" s="402"/>
      <c r="Q1103" s="402"/>
      <c r="R1103" s="402"/>
      <c r="S1103" s="402"/>
      <c r="T1103" s="402"/>
      <c r="U1103" s="403"/>
    </row>
    <row r="1104" spans="1:21">
      <c r="A1104" s="4"/>
      <c r="B1104" s="327"/>
      <c r="C1104" s="328"/>
      <c r="D1104" s="329"/>
      <c r="E1104" s="328"/>
      <c r="F1104" s="329"/>
      <c r="G1104" s="335"/>
      <c r="H1104" s="336"/>
      <c r="I1104" s="333" t="s">
        <v>18</v>
      </c>
      <c r="J1104" s="404"/>
      <c r="K1104" s="404"/>
      <c r="L1104" s="333" t="s">
        <v>19</v>
      </c>
      <c r="M1104" s="404"/>
      <c r="N1104" s="334"/>
      <c r="O1104" s="406" t="s">
        <v>18</v>
      </c>
      <c r="P1104" s="407"/>
      <c r="Q1104" s="407"/>
      <c r="R1104" s="333" t="s">
        <v>19</v>
      </c>
      <c r="S1104" s="404"/>
      <c r="T1104" s="404"/>
      <c r="U1104" s="515" t="s">
        <v>20</v>
      </c>
    </row>
    <row r="1105" spans="1:21" ht="15.75" thickBot="1">
      <c r="A1105" s="4"/>
      <c r="B1105" s="396"/>
      <c r="C1105" s="397"/>
      <c r="D1105" s="398"/>
      <c r="E1105" s="397"/>
      <c r="F1105" s="398"/>
      <c r="G1105" s="399"/>
      <c r="H1105" s="400"/>
      <c r="I1105" s="399"/>
      <c r="J1105" s="405"/>
      <c r="K1105" s="405"/>
      <c r="L1105" s="399"/>
      <c r="M1105" s="405"/>
      <c r="N1105" s="400"/>
      <c r="O1105" s="399"/>
      <c r="P1105" s="405"/>
      <c r="Q1105" s="405"/>
      <c r="R1105" s="399"/>
      <c r="S1105" s="405"/>
      <c r="T1105" s="405"/>
      <c r="U1105" s="516"/>
    </row>
    <row r="1106" spans="1:21">
      <c r="A1106" s="4"/>
      <c r="B1106" s="408" t="s">
        <v>62</v>
      </c>
      <c r="C1106" s="409"/>
      <c r="D1106" s="410"/>
      <c r="E1106" s="411"/>
      <c r="F1106" s="412"/>
      <c r="G1106" s="413"/>
      <c r="H1106" s="414"/>
      <c r="I1106" s="415"/>
      <c r="J1106" s="416"/>
      <c r="K1106" s="414"/>
      <c r="L1106" s="417"/>
      <c r="M1106" s="416"/>
      <c r="N1106" s="418"/>
      <c r="O1106" s="419"/>
      <c r="P1106" s="420"/>
      <c r="Q1106" s="420"/>
      <c r="R1106" s="420"/>
      <c r="S1106" s="420"/>
      <c r="T1106" s="420"/>
      <c r="U1106" s="195"/>
    </row>
    <row r="1107" spans="1:21">
      <c r="A1107" s="4"/>
      <c r="B1107" s="346" t="s">
        <v>57</v>
      </c>
      <c r="C1107" s="359"/>
      <c r="D1107" s="360"/>
      <c r="E1107" s="361"/>
      <c r="F1107" s="362"/>
      <c r="G1107" s="363"/>
      <c r="H1107" s="364"/>
      <c r="I1107" s="381"/>
      <c r="J1107" s="382"/>
      <c r="K1107" s="382"/>
      <c r="L1107" s="382"/>
      <c r="M1107" s="382"/>
      <c r="N1107" s="362"/>
      <c r="O1107" s="381"/>
      <c r="P1107" s="382"/>
      <c r="Q1107" s="382"/>
      <c r="R1107" s="382"/>
      <c r="S1107" s="382"/>
      <c r="T1107" s="382"/>
      <c r="U1107" s="196"/>
    </row>
    <row r="1108" spans="1:21">
      <c r="A1108" s="4"/>
      <c r="B1108" s="307" t="s">
        <v>58</v>
      </c>
      <c r="C1108" s="308"/>
      <c r="D1108" s="309"/>
      <c r="E1108" s="310" t="s">
        <v>61</v>
      </c>
      <c r="F1108" s="311"/>
      <c r="G1108" s="351">
        <v>3</v>
      </c>
      <c r="H1108" s="353"/>
      <c r="I1108" s="314">
        <v>0</v>
      </c>
      <c r="J1108" s="315"/>
      <c r="K1108" s="316"/>
      <c r="L1108" s="314">
        <v>0</v>
      </c>
      <c r="M1108" s="315"/>
      <c r="N1108" s="352"/>
      <c r="O1108" s="317">
        <f>+I1108+O953</f>
        <v>3</v>
      </c>
      <c r="P1108" s="315"/>
      <c r="Q1108" s="316"/>
      <c r="R1108" s="317">
        <f>+L1108+R953</f>
        <v>3</v>
      </c>
      <c r="S1108" s="315"/>
      <c r="T1108" s="316"/>
      <c r="U1108" s="60">
        <f>R1108/G1108</f>
        <v>1</v>
      </c>
    </row>
    <row r="1109" spans="1:21">
      <c r="A1109" s="4"/>
      <c r="B1109" s="307" t="s">
        <v>59</v>
      </c>
      <c r="C1109" s="308"/>
      <c r="D1109" s="309"/>
      <c r="E1109" s="310" t="s">
        <v>61</v>
      </c>
      <c r="F1109" s="311"/>
      <c r="G1109" s="351">
        <v>30</v>
      </c>
      <c r="H1109" s="353"/>
      <c r="I1109" s="314">
        <v>0</v>
      </c>
      <c r="J1109" s="315"/>
      <c r="K1109" s="316"/>
      <c r="L1109" s="314">
        <v>0</v>
      </c>
      <c r="M1109" s="315"/>
      <c r="N1109" s="352"/>
      <c r="O1109" s="317">
        <f>+I1109+O954</f>
        <v>30</v>
      </c>
      <c r="P1109" s="315"/>
      <c r="Q1109" s="316"/>
      <c r="R1109" s="317">
        <f>+L1109+R954</f>
        <v>30</v>
      </c>
      <c r="S1109" s="315"/>
      <c r="T1109" s="316"/>
      <c r="U1109" s="60">
        <f t="shared" ref="U1109:U1170" si="132">R1109/G1109</f>
        <v>1</v>
      </c>
    </row>
    <row r="1110" spans="1:21">
      <c r="A1110" s="4"/>
      <c r="B1110" s="307" t="s">
        <v>60</v>
      </c>
      <c r="C1110" s="308"/>
      <c r="D1110" s="309"/>
      <c r="E1110" s="310" t="s">
        <v>61</v>
      </c>
      <c r="F1110" s="311"/>
      <c r="G1110" s="351">
        <v>1028</v>
      </c>
      <c r="H1110" s="316"/>
      <c r="I1110" s="354">
        <v>74</v>
      </c>
      <c r="J1110" s="355"/>
      <c r="K1110" s="356"/>
      <c r="L1110" s="354">
        <v>74</v>
      </c>
      <c r="M1110" s="355"/>
      <c r="N1110" s="358"/>
      <c r="O1110" s="317">
        <f>+I1110+O955</f>
        <v>780</v>
      </c>
      <c r="P1110" s="315"/>
      <c r="Q1110" s="316"/>
      <c r="R1110" s="317">
        <f>+L1110+R955</f>
        <v>806</v>
      </c>
      <c r="S1110" s="315"/>
      <c r="T1110" s="316"/>
      <c r="U1110" s="60">
        <f t="shared" si="132"/>
        <v>0.78404669260700388</v>
      </c>
    </row>
    <row r="1111" spans="1:21">
      <c r="A1111" s="4"/>
      <c r="B1111" s="346" t="s">
        <v>63</v>
      </c>
      <c r="C1111" s="359"/>
      <c r="D1111" s="360"/>
      <c r="E1111" s="361"/>
      <c r="F1111" s="362"/>
      <c r="G1111" s="363"/>
      <c r="H1111" s="364"/>
      <c r="I1111" s="365"/>
      <c r="J1111" s="366"/>
      <c r="K1111" s="366"/>
      <c r="L1111" s="366"/>
      <c r="M1111" s="366"/>
      <c r="N1111" s="367"/>
      <c r="O1111" s="365"/>
      <c r="P1111" s="366"/>
      <c r="Q1111" s="366"/>
      <c r="R1111" s="366"/>
      <c r="S1111" s="366"/>
      <c r="T1111" s="366"/>
      <c r="U1111" s="60"/>
    </row>
    <row r="1112" spans="1:21">
      <c r="A1112" s="4"/>
      <c r="B1112" s="307" t="s">
        <v>58</v>
      </c>
      <c r="C1112" s="308"/>
      <c r="D1112" s="309"/>
      <c r="E1112" s="310" t="s">
        <v>61</v>
      </c>
      <c r="F1112" s="311"/>
      <c r="G1112" s="351">
        <v>3</v>
      </c>
      <c r="H1112" s="353"/>
      <c r="I1112" s="354">
        <v>0</v>
      </c>
      <c r="J1112" s="355"/>
      <c r="K1112" s="356"/>
      <c r="L1112" s="354">
        <v>0</v>
      </c>
      <c r="M1112" s="355"/>
      <c r="N1112" s="358"/>
      <c r="O1112" s="317">
        <f>+I1112+O957</f>
        <v>3</v>
      </c>
      <c r="P1112" s="315"/>
      <c r="Q1112" s="316"/>
      <c r="R1112" s="317">
        <f>+L1112+R957</f>
        <v>3</v>
      </c>
      <c r="S1112" s="315"/>
      <c r="T1112" s="316"/>
      <c r="U1112" s="60">
        <f t="shared" si="132"/>
        <v>1</v>
      </c>
    </row>
    <row r="1113" spans="1:21">
      <c r="A1113" s="4"/>
      <c r="B1113" s="307" t="s">
        <v>59</v>
      </c>
      <c r="C1113" s="308"/>
      <c r="D1113" s="309"/>
      <c r="E1113" s="310" t="s">
        <v>61</v>
      </c>
      <c r="F1113" s="311"/>
      <c r="G1113" s="351">
        <v>30</v>
      </c>
      <c r="H1113" s="353"/>
      <c r="I1113" s="354">
        <v>0</v>
      </c>
      <c r="J1113" s="355"/>
      <c r="K1113" s="356"/>
      <c r="L1113" s="354">
        <v>0</v>
      </c>
      <c r="M1113" s="355"/>
      <c r="N1113" s="358"/>
      <c r="O1113" s="317">
        <f>+I1113+O958</f>
        <v>30</v>
      </c>
      <c r="P1113" s="315"/>
      <c r="Q1113" s="316"/>
      <c r="R1113" s="317">
        <f>+L1113+R958</f>
        <v>30</v>
      </c>
      <c r="S1113" s="315"/>
      <c r="T1113" s="316"/>
      <c r="U1113" s="60">
        <f t="shared" si="132"/>
        <v>1</v>
      </c>
    </row>
    <row r="1114" spans="1:21">
      <c r="A1114" s="4"/>
      <c r="B1114" s="307" t="s">
        <v>60</v>
      </c>
      <c r="C1114" s="308"/>
      <c r="D1114" s="309"/>
      <c r="E1114" s="310" t="s">
        <v>61</v>
      </c>
      <c r="F1114" s="311"/>
      <c r="G1114" s="351">
        <v>1028</v>
      </c>
      <c r="H1114" s="316"/>
      <c r="I1114" s="354">
        <v>74</v>
      </c>
      <c r="J1114" s="355"/>
      <c r="K1114" s="356"/>
      <c r="L1114" s="354">
        <v>74</v>
      </c>
      <c r="M1114" s="355"/>
      <c r="N1114" s="358"/>
      <c r="O1114" s="317">
        <f>+I1114+O959</f>
        <v>780</v>
      </c>
      <c r="P1114" s="315"/>
      <c r="Q1114" s="316"/>
      <c r="R1114" s="317">
        <f>+L1114+R959</f>
        <v>806</v>
      </c>
      <c r="S1114" s="315"/>
      <c r="T1114" s="316"/>
      <c r="U1114" s="60">
        <f t="shared" si="132"/>
        <v>0.78404669260700388</v>
      </c>
    </row>
    <row r="1115" spans="1:21">
      <c r="A1115" s="4"/>
      <c r="B1115" s="346" t="s">
        <v>64</v>
      </c>
      <c r="C1115" s="359"/>
      <c r="D1115" s="360"/>
      <c r="E1115" s="361"/>
      <c r="F1115" s="362"/>
      <c r="G1115" s="363"/>
      <c r="H1115" s="364"/>
      <c r="I1115" s="365"/>
      <c r="J1115" s="366"/>
      <c r="K1115" s="366"/>
      <c r="L1115" s="366"/>
      <c r="M1115" s="366"/>
      <c r="N1115" s="367"/>
      <c r="O1115" s="365"/>
      <c r="P1115" s="366"/>
      <c r="Q1115" s="366"/>
      <c r="R1115" s="366"/>
      <c r="S1115" s="366"/>
      <c r="T1115" s="366"/>
      <c r="U1115" s="60"/>
    </row>
    <row r="1116" spans="1:21">
      <c r="A1116" s="4"/>
      <c r="B1116" s="307" t="s">
        <v>58</v>
      </c>
      <c r="C1116" s="308"/>
      <c r="D1116" s="309"/>
      <c r="E1116" s="310" t="s">
        <v>61</v>
      </c>
      <c r="F1116" s="311"/>
      <c r="G1116" s="351">
        <v>3</v>
      </c>
      <c r="H1116" s="353"/>
      <c r="I1116" s="354">
        <v>0</v>
      </c>
      <c r="J1116" s="355"/>
      <c r="K1116" s="356"/>
      <c r="L1116" s="354">
        <v>0</v>
      </c>
      <c r="M1116" s="355"/>
      <c r="N1116" s="358"/>
      <c r="O1116" s="317">
        <f>+I1116+O961</f>
        <v>3</v>
      </c>
      <c r="P1116" s="315"/>
      <c r="Q1116" s="316"/>
      <c r="R1116" s="317">
        <f>+L1116+R961</f>
        <v>3</v>
      </c>
      <c r="S1116" s="315"/>
      <c r="T1116" s="316"/>
      <c r="U1116" s="60">
        <f t="shared" si="132"/>
        <v>1</v>
      </c>
    </row>
    <row r="1117" spans="1:21">
      <c r="A1117" s="4"/>
      <c r="B1117" s="307" t="s">
        <v>59</v>
      </c>
      <c r="C1117" s="308"/>
      <c r="D1117" s="309"/>
      <c r="E1117" s="310" t="s">
        <v>61</v>
      </c>
      <c r="F1117" s="311"/>
      <c r="G1117" s="351">
        <v>30</v>
      </c>
      <c r="H1117" s="353"/>
      <c r="I1117" s="354">
        <v>0</v>
      </c>
      <c r="J1117" s="355"/>
      <c r="K1117" s="356"/>
      <c r="L1117" s="354">
        <v>0</v>
      </c>
      <c r="M1117" s="355"/>
      <c r="N1117" s="358"/>
      <c r="O1117" s="317">
        <f>+I1117+O962</f>
        <v>30</v>
      </c>
      <c r="P1117" s="315"/>
      <c r="Q1117" s="316"/>
      <c r="R1117" s="317">
        <f>+L1117+R962</f>
        <v>30</v>
      </c>
      <c r="S1117" s="315"/>
      <c r="T1117" s="316"/>
      <c r="U1117" s="60">
        <f t="shared" si="132"/>
        <v>1</v>
      </c>
    </row>
    <row r="1118" spans="1:21">
      <c r="A1118" s="4"/>
      <c r="B1118" s="307" t="s">
        <v>60</v>
      </c>
      <c r="C1118" s="308"/>
      <c r="D1118" s="309"/>
      <c r="E1118" s="310" t="s">
        <v>61</v>
      </c>
      <c r="F1118" s="311"/>
      <c r="G1118" s="351">
        <v>514</v>
      </c>
      <c r="H1118" s="316"/>
      <c r="I1118" s="354">
        <v>0</v>
      </c>
      <c r="J1118" s="355"/>
      <c r="K1118" s="356"/>
      <c r="L1118" s="354">
        <v>0</v>
      </c>
      <c r="M1118" s="355"/>
      <c r="N1118" s="358"/>
      <c r="O1118" s="317">
        <f>+I1118+O963</f>
        <v>514</v>
      </c>
      <c r="P1118" s="315"/>
      <c r="Q1118" s="316"/>
      <c r="R1118" s="317">
        <f>+L1118+R963</f>
        <v>514</v>
      </c>
      <c r="S1118" s="315"/>
      <c r="T1118" s="316"/>
      <c r="U1118" s="60">
        <f t="shared" si="132"/>
        <v>1</v>
      </c>
    </row>
    <row r="1119" spans="1:21">
      <c r="A1119" s="4"/>
      <c r="B1119" s="346" t="s">
        <v>65</v>
      </c>
      <c r="C1119" s="359"/>
      <c r="D1119" s="360"/>
      <c r="E1119" s="361"/>
      <c r="F1119" s="362"/>
      <c r="G1119" s="363"/>
      <c r="H1119" s="364"/>
      <c r="I1119" s="365"/>
      <c r="J1119" s="366"/>
      <c r="K1119" s="366"/>
      <c r="L1119" s="366"/>
      <c r="M1119" s="366"/>
      <c r="N1119" s="367"/>
      <c r="O1119" s="365"/>
      <c r="P1119" s="366"/>
      <c r="Q1119" s="366"/>
      <c r="R1119" s="366"/>
      <c r="S1119" s="366"/>
      <c r="T1119" s="366"/>
      <c r="U1119" s="60"/>
    </row>
    <row r="1120" spans="1:21">
      <c r="A1120" s="4"/>
      <c r="B1120" s="307" t="s">
        <v>58</v>
      </c>
      <c r="C1120" s="308"/>
      <c r="D1120" s="309"/>
      <c r="E1120" s="310" t="s">
        <v>61</v>
      </c>
      <c r="F1120" s="311"/>
      <c r="G1120" s="351">
        <v>3</v>
      </c>
      <c r="H1120" s="353"/>
      <c r="I1120" s="354">
        <v>0</v>
      </c>
      <c r="J1120" s="355"/>
      <c r="K1120" s="356"/>
      <c r="L1120" s="354">
        <v>0</v>
      </c>
      <c r="M1120" s="355"/>
      <c r="N1120" s="358"/>
      <c r="O1120" s="317">
        <f>+I1120+O965</f>
        <v>3</v>
      </c>
      <c r="P1120" s="315"/>
      <c r="Q1120" s="316"/>
      <c r="R1120" s="317">
        <f>+L1120+R965</f>
        <v>3</v>
      </c>
      <c r="S1120" s="315"/>
      <c r="T1120" s="316"/>
      <c r="U1120" s="60">
        <f t="shared" si="132"/>
        <v>1</v>
      </c>
    </row>
    <row r="1121" spans="1:21">
      <c r="A1121" s="4"/>
      <c r="B1121" s="307" t="s">
        <v>59</v>
      </c>
      <c r="C1121" s="308"/>
      <c r="D1121" s="309"/>
      <c r="E1121" s="310" t="s">
        <v>61</v>
      </c>
      <c r="F1121" s="311"/>
      <c r="G1121" s="351">
        <v>30</v>
      </c>
      <c r="H1121" s="353"/>
      <c r="I1121" s="354">
        <v>0</v>
      </c>
      <c r="J1121" s="355"/>
      <c r="K1121" s="356"/>
      <c r="L1121" s="354">
        <v>0</v>
      </c>
      <c r="M1121" s="355"/>
      <c r="N1121" s="358"/>
      <c r="O1121" s="317">
        <f>+I1121+O966</f>
        <v>30</v>
      </c>
      <c r="P1121" s="315"/>
      <c r="Q1121" s="316"/>
      <c r="R1121" s="317">
        <f>+L1121+R966</f>
        <v>30</v>
      </c>
      <c r="S1121" s="315"/>
      <c r="T1121" s="316"/>
      <c r="U1121" s="60">
        <f t="shared" si="132"/>
        <v>1</v>
      </c>
    </row>
    <row r="1122" spans="1:21">
      <c r="A1122" s="4"/>
      <c r="B1122" s="307" t="s">
        <v>60</v>
      </c>
      <c r="C1122" s="308"/>
      <c r="D1122" s="309"/>
      <c r="E1122" s="310" t="s">
        <v>61</v>
      </c>
      <c r="F1122" s="311"/>
      <c r="G1122" s="351">
        <v>1047</v>
      </c>
      <c r="H1122" s="316"/>
      <c r="I1122" s="354">
        <v>60</v>
      </c>
      <c r="J1122" s="355"/>
      <c r="K1122" s="356"/>
      <c r="L1122" s="354">
        <v>60</v>
      </c>
      <c r="M1122" s="355"/>
      <c r="N1122" s="358"/>
      <c r="O1122" s="317">
        <f>+I1122+O967</f>
        <v>777</v>
      </c>
      <c r="P1122" s="315"/>
      <c r="Q1122" s="316"/>
      <c r="R1122" s="317">
        <f>+L1122+R967</f>
        <v>739</v>
      </c>
      <c r="S1122" s="315"/>
      <c r="T1122" s="316"/>
      <c r="U1122" s="60">
        <f t="shared" si="132"/>
        <v>0.70582617000955106</v>
      </c>
    </row>
    <row r="1123" spans="1:21">
      <c r="A1123" s="4"/>
      <c r="B1123" s="346" t="s">
        <v>66</v>
      </c>
      <c r="C1123" s="359"/>
      <c r="D1123" s="360"/>
      <c r="E1123" s="361"/>
      <c r="F1123" s="362"/>
      <c r="G1123" s="363"/>
      <c r="H1123" s="364"/>
      <c r="I1123" s="365"/>
      <c r="J1123" s="366"/>
      <c r="K1123" s="366"/>
      <c r="L1123" s="366"/>
      <c r="M1123" s="366"/>
      <c r="N1123" s="367"/>
      <c r="O1123" s="365"/>
      <c r="P1123" s="366"/>
      <c r="Q1123" s="366"/>
      <c r="R1123" s="366"/>
      <c r="S1123" s="366"/>
      <c r="T1123" s="366"/>
      <c r="U1123" s="60"/>
    </row>
    <row r="1124" spans="1:21">
      <c r="A1124" s="4"/>
      <c r="B1124" s="307" t="s">
        <v>58</v>
      </c>
      <c r="C1124" s="308"/>
      <c r="D1124" s="309"/>
      <c r="E1124" s="310" t="s">
        <v>61</v>
      </c>
      <c r="F1124" s="311"/>
      <c r="G1124" s="351">
        <v>3</v>
      </c>
      <c r="H1124" s="353"/>
      <c r="I1124" s="354">
        <v>0</v>
      </c>
      <c r="J1124" s="355"/>
      <c r="K1124" s="356"/>
      <c r="L1124" s="354">
        <v>0</v>
      </c>
      <c r="M1124" s="355"/>
      <c r="N1124" s="358"/>
      <c r="O1124" s="317">
        <f>+I1124+O969</f>
        <v>3</v>
      </c>
      <c r="P1124" s="315"/>
      <c r="Q1124" s="316"/>
      <c r="R1124" s="317">
        <f>+L1124+R969</f>
        <v>3</v>
      </c>
      <c r="S1124" s="315"/>
      <c r="T1124" s="316"/>
      <c r="U1124" s="60">
        <f t="shared" si="132"/>
        <v>1</v>
      </c>
    </row>
    <row r="1125" spans="1:21">
      <c r="A1125" s="4"/>
      <c r="B1125" s="307" t="s">
        <v>59</v>
      </c>
      <c r="C1125" s="308"/>
      <c r="D1125" s="309"/>
      <c r="E1125" s="310" t="s">
        <v>61</v>
      </c>
      <c r="F1125" s="311"/>
      <c r="G1125" s="351">
        <v>30</v>
      </c>
      <c r="H1125" s="353"/>
      <c r="I1125" s="354">
        <v>0</v>
      </c>
      <c r="J1125" s="355"/>
      <c r="K1125" s="356"/>
      <c r="L1125" s="354">
        <v>0</v>
      </c>
      <c r="M1125" s="355"/>
      <c r="N1125" s="358"/>
      <c r="O1125" s="317">
        <f>+I1125+O970</f>
        <v>30</v>
      </c>
      <c r="P1125" s="315"/>
      <c r="Q1125" s="316"/>
      <c r="R1125" s="317">
        <f>+L1125+R970</f>
        <v>30</v>
      </c>
      <c r="S1125" s="315"/>
      <c r="T1125" s="316"/>
      <c r="U1125" s="60">
        <f t="shared" si="132"/>
        <v>1</v>
      </c>
    </row>
    <row r="1126" spans="1:21">
      <c r="A1126" s="4"/>
      <c r="B1126" s="307" t="s">
        <v>60</v>
      </c>
      <c r="C1126" s="308"/>
      <c r="D1126" s="309"/>
      <c r="E1126" s="310" t="s">
        <v>61</v>
      </c>
      <c r="F1126" s="311"/>
      <c r="G1126" s="351">
        <v>1130</v>
      </c>
      <c r="H1126" s="316"/>
      <c r="I1126" s="354">
        <v>60</v>
      </c>
      <c r="J1126" s="355"/>
      <c r="K1126" s="356"/>
      <c r="L1126" s="354">
        <v>60</v>
      </c>
      <c r="M1126" s="355"/>
      <c r="N1126" s="358"/>
      <c r="O1126" s="317">
        <f>+I1126+O971</f>
        <v>870</v>
      </c>
      <c r="P1126" s="315"/>
      <c r="Q1126" s="316"/>
      <c r="R1126" s="317">
        <f>+L1126+R971</f>
        <v>780</v>
      </c>
      <c r="S1126" s="315"/>
      <c r="T1126" s="316"/>
      <c r="U1126" s="60">
        <f t="shared" si="132"/>
        <v>0.69026548672566368</v>
      </c>
    </row>
    <row r="1127" spans="1:21">
      <c r="A1127" s="4"/>
      <c r="B1127" s="346" t="s">
        <v>96</v>
      </c>
      <c r="C1127" s="359"/>
      <c r="D1127" s="360"/>
      <c r="E1127" s="361"/>
      <c r="F1127" s="362"/>
      <c r="G1127" s="363"/>
      <c r="H1127" s="364"/>
      <c r="I1127" s="365"/>
      <c r="J1127" s="366"/>
      <c r="K1127" s="366"/>
      <c r="L1127" s="366"/>
      <c r="M1127" s="366"/>
      <c r="N1127" s="367"/>
      <c r="O1127" s="365"/>
      <c r="P1127" s="366"/>
      <c r="Q1127" s="366"/>
      <c r="R1127" s="366"/>
      <c r="S1127" s="366"/>
      <c r="T1127" s="366"/>
      <c r="U1127" s="60"/>
    </row>
    <row r="1128" spans="1:21">
      <c r="A1128" s="4"/>
      <c r="B1128" s="307" t="s">
        <v>58</v>
      </c>
      <c r="C1128" s="308"/>
      <c r="D1128" s="309"/>
      <c r="E1128" s="310" t="s">
        <v>61</v>
      </c>
      <c r="F1128" s="311"/>
      <c r="G1128" s="351">
        <v>3</v>
      </c>
      <c r="H1128" s="353"/>
      <c r="I1128" s="354">
        <v>0</v>
      </c>
      <c r="J1128" s="355"/>
      <c r="K1128" s="356"/>
      <c r="L1128" s="354">
        <v>0</v>
      </c>
      <c r="M1128" s="355"/>
      <c r="N1128" s="358"/>
      <c r="O1128" s="317">
        <f>+I1128+O973</f>
        <v>3</v>
      </c>
      <c r="P1128" s="315"/>
      <c r="Q1128" s="316"/>
      <c r="R1128" s="317">
        <f>+L1128+R973</f>
        <v>3</v>
      </c>
      <c r="S1128" s="315"/>
      <c r="T1128" s="316"/>
      <c r="U1128" s="60">
        <f t="shared" si="132"/>
        <v>1</v>
      </c>
    </row>
    <row r="1129" spans="1:21">
      <c r="A1129" s="4"/>
      <c r="B1129" s="307" t="s">
        <v>59</v>
      </c>
      <c r="C1129" s="308"/>
      <c r="D1129" s="309"/>
      <c r="E1129" s="310" t="s">
        <v>61</v>
      </c>
      <c r="F1129" s="311"/>
      <c r="G1129" s="351">
        <v>30</v>
      </c>
      <c r="H1129" s="353"/>
      <c r="I1129" s="354">
        <v>0</v>
      </c>
      <c r="J1129" s="355"/>
      <c r="K1129" s="356"/>
      <c r="L1129" s="354">
        <v>0</v>
      </c>
      <c r="M1129" s="355"/>
      <c r="N1129" s="358"/>
      <c r="O1129" s="317">
        <f>+I1129+O974</f>
        <v>30</v>
      </c>
      <c r="P1129" s="315"/>
      <c r="Q1129" s="316"/>
      <c r="R1129" s="317">
        <f>+L1129+R974</f>
        <v>30</v>
      </c>
      <c r="S1129" s="315"/>
      <c r="T1129" s="316"/>
      <c r="U1129" s="60">
        <f t="shared" si="132"/>
        <v>1</v>
      </c>
    </row>
    <row r="1130" spans="1:21">
      <c r="A1130" s="4"/>
      <c r="B1130" s="307" t="s">
        <v>60</v>
      </c>
      <c r="C1130" s="308"/>
      <c r="D1130" s="309"/>
      <c r="E1130" s="310" t="s">
        <v>61</v>
      </c>
      <c r="F1130" s="311"/>
      <c r="G1130" s="351">
        <v>1049</v>
      </c>
      <c r="H1130" s="316"/>
      <c r="I1130" s="354">
        <v>70</v>
      </c>
      <c r="J1130" s="355"/>
      <c r="K1130" s="356"/>
      <c r="L1130" s="354">
        <v>72</v>
      </c>
      <c r="M1130" s="355"/>
      <c r="N1130" s="358"/>
      <c r="O1130" s="317">
        <f>+I1130+O975</f>
        <v>797</v>
      </c>
      <c r="P1130" s="315"/>
      <c r="Q1130" s="316"/>
      <c r="R1130" s="317">
        <f>+L1130+R975</f>
        <v>727</v>
      </c>
      <c r="S1130" s="315"/>
      <c r="T1130" s="316"/>
      <c r="U1130" s="60">
        <f t="shared" si="132"/>
        <v>0.69304099142040043</v>
      </c>
    </row>
    <row r="1131" spans="1:21">
      <c r="A1131" s="4"/>
      <c r="B1131" s="346" t="s">
        <v>67</v>
      </c>
      <c r="C1131" s="359"/>
      <c r="D1131" s="360"/>
      <c r="E1131" s="361"/>
      <c r="F1131" s="362"/>
      <c r="G1131" s="363"/>
      <c r="H1131" s="364"/>
      <c r="I1131" s="365"/>
      <c r="J1131" s="366"/>
      <c r="K1131" s="366"/>
      <c r="L1131" s="366"/>
      <c r="M1131" s="366"/>
      <c r="N1131" s="367"/>
      <c r="O1131" s="365"/>
      <c r="P1131" s="366"/>
      <c r="Q1131" s="366"/>
      <c r="R1131" s="366"/>
      <c r="S1131" s="366"/>
      <c r="T1131" s="366"/>
      <c r="U1131" s="60"/>
    </row>
    <row r="1132" spans="1:21">
      <c r="A1132" s="4"/>
      <c r="B1132" s="307" t="s">
        <v>58</v>
      </c>
      <c r="C1132" s="308"/>
      <c r="D1132" s="309"/>
      <c r="E1132" s="310" t="s">
        <v>61</v>
      </c>
      <c r="F1132" s="311"/>
      <c r="G1132" s="351">
        <v>2</v>
      </c>
      <c r="H1132" s="353"/>
      <c r="I1132" s="354">
        <v>0</v>
      </c>
      <c r="J1132" s="355"/>
      <c r="K1132" s="356"/>
      <c r="L1132" s="354">
        <v>0</v>
      </c>
      <c r="M1132" s="355"/>
      <c r="N1132" s="358"/>
      <c r="O1132" s="317">
        <f>+I1132+O977</f>
        <v>2</v>
      </c>
      <c r="P1132" s="315"/>
      <c r="Q1132" s="316"/>
      <c r="R1132" s="317">
        <f>+L1132+R977</f>
        <v>2</v>
      </c>
      <c r="S1132" s="315"/>
      <c r="T1132" s="316"/>
      <c r="U1132" s="60">
        <f t="shared" si="132"/>
        <v>1</v>
      </c>
    </row>
    <row r="1133" spans="1:21">
      <c r="A1133" s="4"/>
      <c r="B1133" s="307" t="s">
        <v>59</v>
      </c>
      <c r="C1133" s="308"/>
      <c r="D1133" s="309"/>
      <c r="E1133" s="310" t="s">
        <v>61</v>
      </c>
      <c r="F1133" s="311"/>
      <c r="G1133" s="351">
        <v>20</v>
      </c>
      <c r="H1133" s="353"/>
      <c r="I1133" s="354">
        <v>0</v>
      </c>
      <c r="J1133" s="355"/>
      <c r="K1133" s="356"/>
      <c r="L1133" s="354">
        <v>0</v>
      </c>
      <c r="M1133" s="355"/>
      <c r="N1133" s="358"/>
      <c r="O1133" s="317">
        <f>+I1133+O978</f>
        <v>20</v>
      </c>
      <c r="P1133" s="315"/>
      <c r="Q1133" s="316"/>
      <c r="R1133" s="317">
        <f>+L1133+R978</f>
        <v>20</v>
      </c>
      <c r="S1133" s="315"/>
      <c r="T1133" s="316"/>
      <c r="U1133" s="60">
        <f t="shared" si="132"/>
        <v>1</v>
      </c>
    </row>
    <row r="1134" spans="1:21">
      <c r="A1134" s="4"/>
      <c r="B1134" s="307" t="s">
        <v>60</v>
      </c>
      <c r="C1134" s="308"/>
      <c r="D1134" s="309"/>
      <c r="E1134" s="310" t="s">
        <v>61</v>
      </c>
      <c r="F1134" s="311"/>
      <c r="G1134" s="351">
        <v>350</v>
      </c>
      <c r="H1134" s="316"/>
      <c r="I1134" s="354">
        <v>0</v>
      </c>
      <c r="J1134" s="355"/>
      <c r="K1134" s="356"/>
      <c r="L1134" s="354">
        <v>0</v>
      </c>
      <c r="M1134" s="355"/>
      <c r="N1134" s="358"/>
      <c r="O1134" s="317">
        <f>+I1134+O979</f>
        <v>350</v>
      </c>
      <c r="P1134" s="315"/>
      <c r="Q1134" s="316"/>
      <c r="R1134" s="317">
        <f>+L1134+R979</f>
        <v>350</v>
      </c>
      <c r="S1134" s="315"/>
      <c r="T1134" s="316"/>
      <c r="U1134" s="60">
        <f t="shared" si="132"/>
        <v>1</v>
      </c>
    </row>
    <row r="1135" spans="1:21">
      <c r="A1135" s="4"/>
      <c r="B1135" s="346" t="s">
        <v>68</v>
      </c>
      <c r="C1135" s="359"/>
      <c r="D1135" s="360"/>
      <c r="E1135" s="361"/>
      <c r="F1135" s="362"/>
      <c r="G1135" s="363"/>
      <c r="H1135" s="364"/>
      <c r="I1135" s="365"/>
      <c r="J1135" s="366"/>
      <c r="K1135" s="366"/>
      <c r="L1135" s="366"/>
      <c r="M1135" s="366"/>
      <c r="N1135" s="367"/>
      <c r="O1135" s="365"/>
      <c r="P1135" s="366"/>
      <c r="Q1135" s="366"/>
      <c r="R1135" s="366"/>
      <c r="S1135" s="366"/>
      <c r="T1135" s="366"/>
      <c r="U1135" s="60"/>
    </row>
    <row r="1136" spans="1:21">
      <c r="A1136" s="4"/>
      <c r="B1136" s="307" t="s">
        <v>58</v>
      </c>
      <c r="C1136" s="308"/>
      <c r="D1136" s="309"/>
      <c r="E1136" s="310" t="s">
        <v>61</v>
      </c>
      <c r="F1136" s="311"/>
      <c r="G1136" s="351">
        <v>2</v>
      </c>
      <c r="H1136" s="353"/>
      <c r="I1136" s="354">
        <v>0</v>
      </c>
      <c r="J1136" s="355"/>
      <c r="K1136" s="356"/>
      <c r="L1136" s="354">
        <v>0</v>
      </c>
      <c r="M1136" s="355"/>
      <c r="N1136" s="358"/>
      <c r="O1136" s="317">
        <f>+I1136+O981</f>
        <v>2</v>
      </c>
      <c r="P1136" s="315"/>
      <c r="Q1136" s="316"/>
      <c r="R1136" s="317">
        <f>+L1136+R981</f>
        <v>2</v>
      </c>
      <c r="S1136" s="315"/>
      <c r="T1136" s="316"/>
      <c r="U1136" s="60">
        <f t="shared" si="132"/>
        <v>1</v>
      </c>
    </row>
    <row r="1137" spans="1:21">
      <c r="A1137" s="4"/>
      <c r="B1137" s="307" t="s">
        <v>59</v>
      </c>
      <c r="C1137" s="308"/>
      <c r="D1137" s="309"/>
      <c r="E1137" s="310" t="s">
        <v>61</v>
      </c>
      <c r="F1137" s="311"/>
      <c r="G1137" s="351">
        <v>20</v>
      </c>
      <c r="H1137" s="353"/>
      <c r="I1137" s="354">
        <v>0</v>
      </c>
      <c r="J1137" s="355"/>
      <c r="K1137" s="356"/>
      <c r="L1137" s="354">
        <v>0</v>
      </c>
      <c r="M1137" s="355"/>
      <c r="N1137" s="358"/>
      <c r="O1137" s="317">
        <f>+I1137+O982</f>
        <v>20</v>
      </c>
      <c r="P1137" s="315"/>
      <c r="Q1137" s="316"/>
      <c r="R1137" s="317">
        <f>+L1137+R982</f>
        <v>20</v>
      </c>
      <c r="S1137" s="315"/>
      <c r="T1137" s="316"/>
      <c r="U1137" s="60">
        <f t="shared" si="132"/>
        <v>1</v>
      </c>
    </row>
    <row r="1138" spans="1:21">
      <c r="A1138" s="4"/>
      <c r="B1138" s="307" t="s">
        <v>60</v>
      </c>
      <c r="C1138" s="308"/>
      <c r="D1138" s="309"/>
      <c r="E1138" s="310" t="s">
        <v>61</v>
      </c>
      <c r="F1138" s="311"/>
      <c r="G1138" s="351">
        <v>333</v>
      </c>
      <c r="H1138" s="316"/>
      <c r="I1138" s="354">
        <v>0</v>
      </c>
      <c r="J1138" s="355"/>
      <c r="K1138" s="356"/>
      <c r="L1138" s="354">
        <v>0</v>
      </c>
      <c r="M1138" s="355"/>
      <c r="N1138" s="358"/>
      <c r="O1138" s="317">
        <f>+I1138+O983</f>
        <v>333</v>
      </c>
      <c r="P1138" s="315"/>
      <c r="Q1138" s="316"/>
      <c r="R1138" s="317">
        <f>+L1138+R983</f>
        <v>333</v>
      </c>
      <c r="S1138" s="315"/>
      <c r="T1138" s="316"/>
      <c r="U1138" s="60">
        <f t="shared" si="132"/>
        <v>1</v>
      </c>
    </row>
    <row r="1139" spans="1:21">
      <c r="A1139" s="4"/>
      <c r="B1139" s="346" t="s">
        <v>69</v>
      </c>
      <c r="C1139" s="359"/>
      <c r="D1139" s="360"/>
      <c r="E1139" s="361"/>
      <c r="F1139" s="362"/>
      <c r="G1139" s="363"/>
      <c r="H1139" s="364"/>
      <c r="I1139" s="365"/>
      <c r="J1139" s="366"/>
      <c r="K1139" s="366"/>
      <c r="L1139" s="366"/>
      <c r="M1139" s="366"/>
      <c r="N1139" s="367"/>
      <c r="O1139" s="365"/>
      <c r="P1139" s="366"/>
      <c r="Q1139" s="366"/>
      <c r="R1139" s="366"/>
      <c r="S1139" s="366"/>
      <c r="T1139" s="366"/>
      <c r="U1139" s="60"/>
    </row>
    <row r="1140" spans="1:21" ht="15" customHeight="1">
      <c r="A1140" s="4"/>
      <c r="B1140" s="307" t="s">
        <v>124</v>
      </c>
      <c r="C1140" s="308"/>
      <c r="D1140" s="309"/>
      <c r="E1140" s="310" t="s">
        <v>61</v>
      </c>
      <c r="F1140" s="311"/>
      <c r="G1140" s="351">
        <v>330</v>
      </c>
      <c r="H1140" s="353"/>
      <c r="I1140" s="354">
        <v>40</v>
      </c>
      <c r="J1140" s="355"/>
      <c r="K1140" s="356"/>
      <c r="L1140" s="354">
        <v>40</v>
      </c>
      <c r="M1140" s="355"/>
      <c r="N1140" s="358"/>
      <c r="O1140" s="317">
        <f>+I1140+O985</f>
        <v>210</v>
      </c>
      <c r="P1140" s="315"/>
      <c r="Q1140" s="316"/>
      <c r="R1140" s="317">
        <f>+L1140+R985</f>
        <v>215</v>
      </c>
      <c r="S1140" s="315"/>
      <c r="T1140" s="316"/>
      <c r="U1140" s="60">
        <f t="shared" si="132"/>
        <v>0.65151515151515149</v>
      </c>
    </row>
    <row r="1141" spans="1:21">
      <c r="A1141" s="4"/>
      <c r="B1141" s="307" t="s">
        <v>58</v>
      </c>
      <c r="C1141" s="308"/>
      <c r="D1141" s="309"/>
      <c r="E1141" s="310" t="s">
        <v>61</v>
      </c>
      <c r="F1141" s="311"/>
      <c r="G1141" s="351">
        <v>2</v>
      </c>
      <c r="H1141" s="353"/>
      <c r="I1141" s="354">
        <v>0</v>
      </c>
      <c r="J1141" s="355"/>
      <c r="K1141" s="356"/>
      <c r="L1141" s="354">
        <v>0</v>
      </c>
      <c r="M1141" s="355"/>
      <c r="N1141" s="358"/>
      <c r="O1141" s="317">
        <f>+I1141+O986</f>
        <v>2</v>
      </c>
      <c r="P1141" s="315"/>
      <c r="Q1141" s="316"/>
      <c r="R1141" s="317">
        <f>+L1141+R986</f>
        <v>2</v>
      </c>
      <c r="S1141" s="315"/>
      <c r="T1141" s="316"/>
      <c r="U1141" s="60">
        <f t="shared" si="132"/>
        <v>1</v>
      </c>
    </row>
    <row r="1142" spans="1:21">
      <c r="A1142" s="4"/>
      <c r="B1142" s="307" t="s">
        <v>59</v>
      </c>
      <c r="C1142" s="308"/>
      <c r="D1142" s="309"/>
      <c r="E1142" s="310" t="s">
        <v>61</v>
      </c>
      <c r="F1142" s="311"/>
      <c r="G1142" s="351">
        <v>20</v>
      </c>
      <c r="H1142" s="353"/>
      <c r="I1142" s="354">
        <v>0</v>
      </c>
      <c r="J1142" s="355"/>
      <c r="K1142" s="356"/>
      <c r="L1142" s="354">
        <v>0</v>
      </c>
      <c r="M1142" s="355"/>
      <c r="N1142" s="358"/>
      <c r="O1142" s="317">
        <f>+I1142+O987</f>
        <v>20</v>
      </c>
      <c r="P1142" s="315"/>
      <c r="Q1142" s="316"/>
      <c r="R1142" s="317">
        <f>+L1142+R987</f>
        <v>20</v>
      </c>
      <c r="S1142" s="315"/>
      <c r="T1142" s="316"/>
      <c r="U1142" s="60">
        <f t="shared" si="132"/>
        <v>1</v>
      </c>
    </row>
    <row r="1143" spans="1:21">
      <c r="A1143" s="4"/>
      <c r="B1143" s="307" t="s">
        <v>60</v>
      </c>
      <c r="C1143" s="308"/>
      <c r="D1143" s="309"/>
      <c r="E1143" s="310" t="s">
        <v>61</v>
      </c>
      <c r="F1143" s="311"/>
      <c r="G1143" s="351">
        <v>681</v>
      </c>
      <c r="H1143" s="316"/>
      <c r="I1143" s="354">
        <v>40</v>
      </c>
      <c r="J1143" s="355"/>
      <c r="K1143" s="356"/>
      <c r="L1143" s="354">
        <v>40</v>
      </c>
      <c r="M1143" s="355"/>
      <c r="N1143" s="358"/>
      <c r="O1143" s="317">
        <f>+I1143+O988</f>
        <v>503</v>
      </c>
      <c r="P1143" s="315"/>
      <c r="Q1143" s="316"/>
      <c r="R1143" s="317">
        <f>+L1143+R988</f>
        <v>466</v>
      </c>
      <c r="S1143" s="315"/>
      <c r="T1143" s="316"/>
      <c r="U1143" s="60">
        <f t="shared" si="132"/>
        <v>0.68428781204111599</v>
      </c>
    </row>
    <row r="1144" spans="1:21">
      <c r="A1144" s="4"/>
      <c r="B1144" s="307" t="s">
        <v>70</v>
      </c>
      <c r="C1144" s="308"/>
      <c r="D1144" s="309"/>
      <c r="E1144" s="310" t="s">
        <v>61</v>
      </c>
      <c r="F1144" s="311"/>
      <c r="G1144" s="351">
        <v>102</v>
      </c>
      <c r="H1144" s="353"/>
      <c r="I1144" s="354">
        <v>12</v>
      </c>
      <c r="J1144" s="355"/>
      <c r="K1144" s="356"/>
      <c r="L1144" s="354">
        <v>12</v>
      </c>
      <c r="M1144" s="355"/>
      <c r="N1144" s="358"/>
      <c r="O1144" s="317">
        <f>+I1144+O989</f>
        <v>48</v>
      </c>
      <c r="P1144" s="315"/>
      <c r="Q1144" s="316"/>
      <c r="R1144" s="317">
        <f>+L1144+R989</f>
        <v>36</v>
      </c>
      <c r="S1144" s="315"/>
      <c r="T1144" s="316"/>
      <c r="U1144" s="60">
        <f t="shared" si="132"/>
        <v>0.35294117647058826</v>
      </c>
    </row>
    <row r="1145" spans="1:21">
      <c r="A1145" s="4"/>
      <c r="B1145" s="346" t="s">
        <v>71</v>
      </c>
      <c r="C1145" s="359"/>
      <c r="D1145" s="360"/>
      <c r="E1145" s="361"/>
      <c r="F1145" s="362"/>
      <c r="G1145" s="363"/>
      <c r="H1145" s="364"/>
      <c r="I1145" s="365"/>
      <c r="J1145" s="366"/>
      <c r="K1145" s="366"/>
      <c r="L1145" s="366"/>
      <c r="M1145" s="366"/>
      <c r="N1145" s="367"/>
      <c r="O1145" s="365"/>
      <c r="P1145" s="366"/>
      <c r="Q1145" s="366"/>
      <c r="R1145" s="366"/>
      <c r="S1145" s="366"/>
      <c r="T1145" s="366"/>
      <c r="U1145" s="60"/>
    </row>
    <row r="1146" spans="1:21" s="40" customFormat="1">
      <c r="A1146" s="150"/>
      <c r="B1146" s="368" t="s">
        <v>81</v>
      </c>
      <c r="C1146" s="369"/>
      <c r="D1146" s="370"/>
      <c r="E1146" s="371" t="s">
        <v>74</v>
      </c>
      <c r="F1146" s="372"/>
      <c r="G1146" s="373">
        <v>260</v>
      </c>
      <c r="H1146" s="374"/>
      <c r="I1146" s="354">
        <v>40</v>
      </c>
      <c r="J1146" s="355"/>
      <c r="K1146" s="356"/>
      <c r="L1146" s="517">
        <v>44.84</v>
      </c>
      <c r="M1146" s="518"/>
      <c r="N1146" s="519"/>
      <c r="O1146" s="317">
        <f>+I1146+O991</f>
        <v>220</v>
      </c>
      <c r="P1146" s="315"/>
      <c r="Q1146" s="316"/>
      <c r="R1146" s="317">
        <f>+L1146+R991</f>
        <v>237.95000000000002</v>
      </c>
      <c r="S1146" s="315"/>
      <c r="T1146" s="316"/>
      <c r="U1146" s="60">
        <f t="shared" si="132"/>
        <v>0.91519230769230775</v>
      </c>
    </row>
    <row r="1147" spans="1:21">
      <c r="A1147" s="4"/>
      <c r="B1147" s="346" t="s">
        <v>72</v>
      </c>
      <c r="C1147" s="359"/>
      <c r="D1147" s="360"/>
      <c r="E1147" s="361"/>
      <c r="F1147" s="362"/>
      <c r="G1147" s="363"/>
      <c r="H1147" s="364"/>
      <c r="I1147" s="365"/>
      <c r="J1147" s="366"/>
      <c r="K1147" s="366"/>
      <c r="L1147" s="366"/>
      <c r="M1147" s="366"/>
      <c r="N1147" s="367"/>
      <c r="O1147" s="365"/>
      <c r="P1147" s="366"/>
      <c r="Q1147" s="366"/>
      <c r="R1147" s="366"/>
      <c r="S1147" s="366"/>
      <c r="T1147" s="366"/>
      <c r="U1147" s="60"/>
    </row>
    <row r="1148" spans="1:21">
      <c r="A1148" s="4"/>
      <c r="B1148" s="307" t="s">
        <v>58</v>
      </c>
      <c r="C1148" s="308"/>
      <c r="D1148" s="309"/>
      <c r="E1148" s="310" t="s">
        <v>61</v>
      </c>
      <c r="F1148" s="311"/>
      <c r="G1148" s="351">
        <v>1</v>
      </c>
      <c r="H1148" s="353"/>
      <c r="I1148" s="354">
        <v>0</v>
      </c>
      <c r="J1148" s="355"/>
      <c r="K1148" s="356"/>
      <c r="L1148" s="354">
        <v>0</v>
      </c>
      <c r="M1148" s="355"/>
      <c r="N1148" s="358"/>
      <c r="O1148" s="317">
        <f>+I1148+O993</f>
        <v>1</v>
      </c>
      <c r="P1148" s="315"/>
      <c r="Q1148" s="316"/>
      <c r="R1148" s="317">
        <f>+L1148+R993</f>
        <v>1</v>
      </c>
      <c r="S1148" s="315"/>
      <c r="T1148" s="316"/>
      <c r="U1148" s="60">
        <f t="shared" si="132"/>
        <v>1</v>
      </c>
    </row>
    <row r="1149" spans="1:21">
      <c r="A1149" s="4"/>
      <c r="B1149" s="307" t="s">
        <v>59</v>
      </c>
      <c r="C1149" s="308"/>
      <c r="D1149" s="309"/>
      <c r="E1149" s="310" t="s">
        <v>61</v>
      </c>
      <c r="F1149" s="311"/>
      <c r="G1149" s="351">
        <v>10</v>
      </c>
      <c r="H1149" s="353"/>
      <c r="I1149" s="354">
        <v>0</v>
      </c>
      <c r="J1149" s="355"/>
      <c r="K1149" s="356"/>
      <c r="L1149" s="354">
        <v>0</v>
      </c>
      <c r="M1149" s="355"/>
      <c r="N1149" s="358"/>
      <c r="O1149" s="317">
        <f>+I1149+O994</f>
        <v>10</v>
      </c>
      <c r="P1149" s="315"/>
      <c r="Q1149" s="316"/>
      <c r="R1149" s="317">
        <f>+L1149+R994</f>
        <v>10</v>
      </c>
      <c r="S1149" s="315"/>
      <c r="T1149" s="316"/>
      <c r="U1149" s="60">
        <f t="shared" si="132"/>
        <v>1</v>
      </c>
    </row>
    <row r="1150" spans="1:21">
      <c r="A1150" s="4"/>
      <c r="B1150" s="307" t="s">
        <v>60</v>
      </c>
      <c r="C1150" s="308"/>
      <c r="D1150" s="309"/>
      <c r="E1150" s="310" t="s">
        <v>61</v>
      </c>
      <c r="F1150" s="311"/>
      <c r="G1150" s="351">
        <v>167</v>
      </c>
      <c r="H1150" s="316"/>
      <c r="I1150" s="354">
        <v>0</v>
      </c>
      <c r="J1150" s="355"/>
      <c r="K1150" s="356"/>
      <c r="L1150" s="354">
        <v>0</v>
      </c>
      <c r="M1150" s="355"/>
      <c r="N1150" s="358"/>
      <c r="O1150" s="317">
        <f>+I1150+O995</f>
        <v>167</v>
      </c>
      <c r="P1150" s="315"/>
      <c r="Q1150" s="316"/>
      <c r="R1150" s="317">
        <f>+L1150+R995</f>
        <v>167</v>
      </c>
      <c r="S1150" s="315"/>
      <c r="T1150" s="316"/>
      <c r="U1150" s="60">
        <f t="shared" si="132"/>
        <v>1</v>
      </c>
    </row>
    <row r="1151" spans="1:21">
      <c r="A1151" s="4"/>
      <c r="B1151" s="346" t="s">
        <v>73</v>
      </c>
      <c r="C1151" s="359"/>
      <c r="D1151" s="360"/>
      <c r="E1151" s="361"/>
      <c r="F1151" s="362"/>
      <c r="G1151" s="363"/>
      <c r="H1151" s="364"/>
      <c r="I1151" s="365"/>
      <c r="J1151" s="366"/>
      <c r="K1151" s="366"/>
      <c r="L1151" s="366"/>
      <c r="M1151" s="366"/>
      <c r="N1151" s="367"/>
      <c r="O1151" s="365"/>
      <c r="P1151" s="366"/>
      <c r="Q1151" s="366"/>
      <c r="R1151" s="366"/>
      <c r="S1151" s="366"/>
      <c r="T1151" s="366"/>
      <c r="U1151" s="60"/>
    </row>
    <row r="1152" spans="1:21">
      <c r="A1152" s="4"/>
      <c r="B1152" s="307" t="s">
        <v>81</v>
      </c>
      <c r="C1152" s="308"/>
      <c r="D1152" s="309"/>
      <c r="E1152" s="310" t="s">
        <v>74</v>
      </c>
      <c r="F1152" s="311"/>
      <c r="G1152" s="351">
        <v>100</v>
      </c>
      <c r="H1152" s="353"/>
      <c r="I1152" s="354">
        <v>0</v>
      </c>
      <c r="J1152" s="355"/>
      <c r="K1152" s="356"/>
      <c r="L1152" s="354">
        <v>0</v>
      </c>
      <c r="M1152" s="355"/>
      <c r="N1152" s="358"/>
      <c r="O1152" s="317">
        <f>+I1152+O997</f>
        <v>100</v>
      </c>
      <c r="P1152" s="315"/>
      <c r="Q1152" s="316"/>
      <c r="R1152" s="317">
        <f>+L1152+R997</f>
        <v>100</v>
      </c>
      <c r="S1152" s="315"/>
      <c r="T1152" s="316"/>
      <c r="U1152" s="60">
        <f t="shared" si="132"/>
        <v>1</v>
      </c>
    </row>
    <row r="1153" spans="1:21">
      <c r="A1153" s="4"/>
      <c r="B1153" s="346" t="s">
        <v>76</v>
      </c>
      <c r="C1153" s="359"/>
      <c r="D1153" s="360"/>
      <c r="E1153" s="361"/>
      <c r="F1153" s="362"/>
      <c r="G1153" s="363"/>
      <c r="H1153" s="364"/>
      <c r="I1153" s="365"/>
      <c r="J1153" s="366"/>
      <c r="K1153" s="366"/>
      <c r="L1153" s="366"/>
      <c r="M1153" s="366"/>
      <c r="N1153" s="367"/>
      <c r="O1153" s="365"/>
      <c r="P1153" s="366"/>
      <c r="Q1153" s="366"/>
      <c r="R1153" s="366"/>
      <c r="S1153" s="366"/>
      <c r="T1153" s="366"/>
      <c r="U1153" s="60"/>
    </row>
    <row r="1154" spans="1:21">
      <c r="A1154" s="4"/>
      <c r="B1154" s="307" t="s">
        <v>124</v>
      </c>
      <c r="C1154" s="308"/>
      <c r="D1154" s="309"/>
      <c r="E1154" s="310" t="s">
        <v>61</v>
      </c>
      <c r="F1154" s="311"/>
      <c r="G1154" s="351">
        <v>580</v>
      </c>
      <c r="H1154" s="353"/>
      <c r="I1154" s="354">
        <v>50</v>
      </c>
      <c r="J1154" s="355"/>
      <c r="K1154" s="356"/>
      <c r="L1154" s="354">
        <v>75</v>
      </c>
      <c r="M1154" s="355"/>
      <c r="N1154" s="358"/>
      <c r="O1154" s="317">
        <f t="shared" ref="O1154:O1159" si="133">+I1154+O999</f>
        <v>380</v>
      </c>
      <c r="P1154" s="315"/>
      <c r="Q1154" s="316"/>
      <c r="R1154" s="317">
        <f t="shared" ref="R1154:R1159" si="134">+L1154+R999</f>
        <v>386</v>
      </c>
      <c r="S1154" s="315"/>
      <c r="T1154" s="316"/>
      <c r="U1154" s="60">
        <f t="shared" si="132"/>
        <v>0.66551724137931034</v>
      </c>
    </row>
    <row r="1155" spans="1:21">
      <c r="A1155" s="4"/>
      <c r="B1155" s="307" t="s">
        <v>58</v>
      </c>
      <c r="C1155" s="308"/>
      <c r="D1155" s="309"/>
      <c r="E1155" s="310" t="s">
        <v>61</v>
      </c>
      <c r="F1155" s="311"/>
      <c r="G1155" s="351">
        <v>5</v>
      </c>
      <c r="H1155" s="353"/>
      <c r="I1155" s="354">
        <v>0</v>
      </c>
      <c r="J1155" s="355"/>
      <c r="K1155" s="356"/>
      <c r="L1155" s="354">
        <v>0</v>
      </c>
      <c r="M1155" s="355"/>
      <c r="N1155" s="358"/>
      <c r="O1155" s="317">
        <f t="shared" si="133"/>
        <v>5</v>
      </c>
      <c r="P1155" s="315"/>
      <c r="Q1155" s="316"/>
      <c r="R1155" s="317">
        <f t="shared" si="134"/>
        <v>5</v>
      </c>
      <c r="S1155" s="315"/>
      <c r="T1155" s="316"/>
      <c r="U1155" s="60">
        <f t="shared" si="132"/>
        <v>1</v>
      </c>
    </row>
    <row r="1156" spans="1:21">
      <c r="A1156" s="4"/>
      <c r="B1156" s="307" t="s">
        <v>59</v>
      </c>
      <c r="C1156" s="308"/>
      <c r="D1156" s="309"/>
      <c r="E1156" s="310" t="s">
        <v>61</v>
      </c>
      <c r="F1156" s="311"/>
      <c r="G1156" s="351">
        <v>50</v>
      </c>
      <c r="H1156" s="353"/>
      <c r="I1156" s="354">
        <v>0</v>
      </c>
      <c r="J1156" s="355"/>
      <c r="K1156" s="356"/>
      <c r="L1156" s="354">
        <v>0</v>
      </c>
      <c r="M1156" s="355"/>
      <c r="N1156" s="358"/>
      <c r="O1156" s="317">
        <f t="shared" si="133"/>
        <v>50</v>
      </c>
      <c r="P1156" s="315"/>
      <c r="Q1156" s="316"/>
      <c r="R1156" s="317">
        <f t="shared" si="134"/>
        <v>50</v>
      </c>
      <c r="S1156" s="315"/>
      <c r="T1156" s="316"/>
      <c r="U1156" s="60">
        <f t="shared" si="132"/>
        <v>1</v>
      </c>
    </row>
    <row r="1157" spans="1:21">
      <c r="A1157" s="4"/>
      <c r="B1157" s="307" t="s">
        <v>60</v>
      </c>
      <c r="C1157" s="308"/>
      <c r="D1157" s="309"/>
      <c r="E1157" s="310" t="s">
        <v>61</v>
      </c>
      <c r="F1157" s="311"/>
      <c r="G1157" s="351">
        <v>1708</v>
      </c>
      <c r="H1157" s="316"/>
      <c r="I1157" s="354">
        <v>100</v>
      </c>
      <c r="J1157" s="355"/>
      <c r="K1157" s="356"/>
      <c r="L1157" s="354">
        <v>100</v>
      </c>
      <c r="M1157" s="355"/>
      <c r="N1157" s="358"/>
      <c r="O1157" s="317">
        <f t="shared" si="133"/>
        <v>1281</v>
      </c>
      <c r="P1157" s="315"/>
      <c r="Q1157" s="316"/>
      <c r="R1157" s="317">
        <f t="shared" si="134"/>
        <v>1108</v>
      </c>
      <c r="S1157" s="315"/>
      <c r="T1157" s="316"/>
      <c r="U1157" s="60">
        <f t="shared" si="132"/>
        <v>0.64871194379391106</v>
      </c>
    </row>
    <row r="1158" spans="1:21">
      <c r="A1158" s="4"/>
      <c r="B1158" s="307" t="s">
        <v>75</v>
      </c>
      <c r="C1158" s="308"/>
      <c r="D1158" s="309"/>
      <c r="E1158" s="310" t="s">
        <v>61</v>
      </c>
      <c r="F1158" s="311"/>
      <c r="G1158" s="351">
        <v>8</v>
      </c>
      <c r="H1158" s="353"/>
      <c r="I1158" s="354">
        <v>0</v>
      </c>
      <c r="J1158" s="355"/>
      <c r="K1158" s="356"/>
      <c r="L1158" s="354">
        <v>0</v>
      </c>
      <c r="M1158" s="355"/>
      <c r="N1158" s="358"/>
      <c r="O1158" s="317">
        <f t="shared" si="133"/>
        <v>8</v>
      </c>
      <c r="P1158" s="315"/>
      <c r="Q1158" s="316"/>
      <c r="R1158" s="317">
        <f t="shared" si="134"/>
        <v>8</v>
      </c>
      <c r="S1158" s="315"/>
      <c r="T1158" s="316"/>
      <c r="U1158" s="60">
        <f t="shared" si="132"/>
        <v>1</v>
      </c>
    </row>
    <row r="1159" spans="1:21">
      <c r="A1159" s="4"/>
      <c r="B1159" s="307" t="s">
        <v>60</v>
      </c>
      <c r="C1159" s="308"/>
      <c r="D1159" s="309"/>
      <c r="E1159" s="310" t="s">
        <v>61</v>
      </c>
      <c r="F1159" s="311"/>
      <c r="G1159" s="351">
        <v>96</v>
      </c>
      <c r="H1159" s="353"/>
      <c r="I1159" s="354">
        <v>8</v>
      </c>
      <c r="J1159" s="355"/>
      <c r="K1159" s="356"/>
      <c r="L1159" s="354">
        <v>8</v>
      </c>
      <c r="M1159" s="355"/>
      <c r="N1159" s="358"/>
      <c r="O1159" s="317">
        <f t="shared" si="133"/>
        <v>64</v>
      </c>
      <c r="P1159" s="315"/>
      <c r="Q1159" s="316"/>
      <c r="R1159" s="317">
        <f t="shared" si="134"/>
        <v>56</v>
      </c>
      <c r="S1159" s="315"/>
      <c r="T1159" s="316"/>
      <c r="U1159" s="60">
        <f t="shared" si="132"/>
        <v>0.58333333333333337</v>
      </c>
    </row>
    <row r="1160" spans="1:21">
      <c r="A1160" s="4"/>
      <c r="B1160" s="346" t="s">
        <v>77</v>
      </c>
      <c r="C1160" s="359"/>
      <c r="D1160" s="360"/>
      <c r="E1160" s="361"/>
      <c r="F1160" s="362"/>
      <c r="G1160" s="363"/>
      <c r="H1160" s="364"/>
      <c r="I1160" s="365"/>
      <c r="J1160" s="366"/>
      <c r="K1160" s="366"/>
      <c r="L1160" s="366"/>
      <c r="M1160" s="366"/>
      <c r="N1160" s="367"/>
      <c r="O1160" s="365"/>
      <c r="P1160" s="366"/>
      <c r="Q1160" s="366"/>
      <c r="R1160" s="366"/>
      <c r="S1160" s="366"/>
      <c r="T1160" s="366"/>
      <c r="U1160" s="60"/>
    </row>
    <row r="1161" spans="1:21">
      <c r="A1161" s="4"/>
      <c r="B1161" s="307" t="s">
        <v>81</v>
      </c>
      <c r="C1161" s="308"/>
      <c r="D1161" s="309"/>
      <c r="E1161" s="310" t="s">
        <v>74</v>
      </c>
      <c r="F1161" s="311"/>
      <c r="G1161" s="351">
        <v>500</v>
      </c>
      <c r="H1161" s="353"/>
      <c r="I1161" s="354">
        <v>60</v>
      </c>
      <c r="J1161" s="355"/>
      <c r="K1161" s="356"/>
      <c r="L1161" s="517">
        <v>98.66</v>
      </c>
      <c r="M1161" s="518"/>
      <c r="N1161" s="519"/>
      <c r="O1161" s="317">
        <f>+I1161+O1006</f>
        <v>425</v>
      </c>
      <c r="P1161" s="315"/>
      <c r="Q1161" s="316"/>
      <c r="R1161" s="317">
        <f>+L1161+R1006</f>
        <v>429.31999999999994</v>
      </c>
      <c r="S1161" s="315"/>
      <c r="T1161" s="316"/>
      <c r="U1161" s="60">
        <f t="shared" si="132"/>
        <v>0.85863999999999985</v>
      </c>
    </row>
    <row r="1162" spans="1:21">
      <c r="A1162" s="4"/>
      <c r="B1162" s="346" t="s">
        <v>125</v>
      </c>
      <c r="C1162" s="359"/>
      <c r="D1162" s="360"/>
      <c r="E1162" s="361"/>
      <c r="F1162" s="362"/>
      <c r="G1162" s="363"/>
      <c r="H1162" s="364"/>
      <c r="I1162" s="365"/>
      <c r="J1162" s="366"/>
      <c r="K1162" s="366"/>
      <c r="L1162" s="366"/>
      <c r="M1162" s="366"/>
      <c r="N1162" s="367"/>
      <c r="O1162" s="365"/>
      <c r="P1162" s="366"/>
      <c r="Q1162" s="366"/>
      <c r="R1162" s="366"/>
      <c r="S1162" s="366"/>
      <c r="T1162" s="366"/>
      <c r="U1162" s="60"/>
    </row>
    <row r="1163" spans="1:21">
      <c r="A1163" s="4"/>
      <c r="B1163" s="307" t="s">
        <v>126</v>
      </c>
      <c r="C1163" s="308"/>
      <c r="D1163" s="309"/>
      <c r="E1163" s="310" t="s">
        <v>61</v>
      </c>
      <c r="F1163" s="311"/>
      <c r="G1163" s="351">
        <v>8</v>
      </c>
      <c r="H1163" s="353"/>
      <c r="I1163" s="354">
        <v>0</v>
      </c>
      <c r="J1163" s="355"/>
      <c r="K1163" s="356"/>
      <c r="L1163" s="354">
        <v>0</v>
      </c>
      <c r="M1163" s="355"/>
      <c r="N1163" s="358"/>
      <c r="O1163" s="317">
        <f>+I1163+O1008</f>
        <v>8</v>
      </c>
      <c r="P1163" s="315"/>
      <c r="Q1163" s="316"/>
      <c r="R1163" s="317">
        <f>+L1163+R1008</f>
        <v>8</v>
      </c>
      <c r="S1163" s="315"/>
      <c r="T1163" s="316"/>
      <c r="U1163" s="60">
        <f t="shared" si="132"/>
        <v>1</v>
      </c>
    </row>
    <row r="1164" spans="1:21" ht="15" customHeight="1">
      <c r="A1164" s="4"/>
      <c r="B1164" s="307" t="s">
        <v>60</v>
      </c>
      <c r="C1164" s="308"/>
      <c r="D1164" s="309"/>
      <c r="E1164" s="310" t="s">
        <v>61</v>
      </c>
      <c r="F1164" s="311"/>
      <c r="G1164" s="351">
        <v>64</v>
      </c>
      <c r="H1164" s="353"/>
      <c r="I1164" s="354">
        <v>16</v>
      </c>
      <c r="J1164" s="355"/>
      <c r="K1164" s="356"/>
      <c r="L1164" s="354">
        <v>16</v>
      </c>
      <c r="M1164" s="355"/>
      <c r="N1164" s="358"/>
      <c r="O1164" s="317">
        <f>+I1164+O1009</f>
        <v>64</v>
      </c>
      <c r="P1164" s="315"/>
      <c r="Q1164" s="316"/>
      <c r="R1164" s="317">
        <f>+L1164+R1009</f>
        <v>40</v>
      </c>
      <c r="S1164" s="315"/>
      <c r="T1164" s="316"/>
      <c r="U1164" s="60">
        <f t="shared" si="132"/>
        <v>0.625</v>
      </c>
    </row>
    <row r="1165" spans="1:21">
      <c r="A1165" s="4"/>
      <c r="B1165" s="346" t="s">
        <v>84</v>
      </c>
      <c r="C1165" s="347"/>
      <c r="D1165" s="348"/>
      <c r="E1165" s="349"/>
      <c r="F1165" s="350"/>
      <c r="G1165" s="351"/>
      <c r="H1165" s="316"/>
      <c r="I1165" s="354"/>
      <c r="J1165" s="355"/>
      <c r="K1165" s="356"/>
      <c r="L1165" s="357"/>
      <c r="M1165" s="355"/>
      <c r="N1165" s="358"/>
      <c r="O1165" s="357"/>
      <c r="P1165" s="355"/>
      <c r="Q1165" s="355"/>
      <c r="R1165" s="355"/>
      <c r="S1165" s="355"/>
      <c r="T1165" s="355"/>
      <c r="U1165" s="60"/>
    </row>
    <row r="1166" spans="1:21">
      <c r="A1166" s="4"/>
      <c r="B1166" s="307" t="s">
        <v>78</v>
      </c>
      <c r="C1166" s="308"/>
      <c r="D1166" s="309"/>
      <c r="E1166" s="310" t="s">
        <v>61</v>
      </c>
      <c r="F1166" s="311"/>
      <c r="G1166" s="351">
        <v>36</v>
      </c>
      <c r="H1166" s="353"/>
      <c r="I1166" s="314">
        <v>6</v>
      </c>
      <c r="J1166" s="315"/>
      <c r="K1166" s="316"/>
      <c r="L1166" s="314">
        <v>6</v>
      </c>
      <c r="M1166" s="315"/>
      <c r="N1166" s="352"/>
      <c r="O1166" s="317">
        <f>+I1166+O1011</f>
        <v>18</v>
      </c>
      <c r="P1166" s="315"/>
      <c r="Q1166" s="316"/>
      <c r="R1166" s="317">
        <f>+L1166+R1011</f>
        <v>18</v>
      </c>
      <c r="S1166" s="315"/>
      <c r="T1166" s="316"/>
      <c r="U1166" s="60">
        <f t="shared" si="132"/>
        <v>0.5</v>
      </c>
    </row>
    <row r="1167" spans="1:21">
      <c r="A1167" s="4"/>
      <c r="B1167" s="346" t="s">
        <v>79</v>
      </c>
      <c r="C1167" s="347"/>
      <c r="D1167" s="348"/>
      <c r="E1167" s="349"/>
      <c r="F1167" s="350"/>
      <c r="G1167" s="351"/>
      <c r="H1167" s="316"/>
      <c r="I1167" s="314"/>
      <c r="J1167" s="315"/>
      <c r="K1167" s="316"/>
      <c r="L1167" s="317"/>
      <c r="M1167" s="315"/>
      <c r="N1167" s="352"/>
      <c r="O1167" s="317"/>
      <c r="P1167" s="315"/>
      <c r="Q1167" s="315"/>
      <c r="R1167" s="315"/>
      <c r="S1167" s="315"/>
      <c r="T1167" s="315"/>
      <c r="U1167" s="60"/>
    </row>
    <row r="1168" spans="1:21" ht="15" customHeight="1">
      <c r="A1168" s="4"/>
      <c r="B1168" s="307" t="s">
        <v>79</v>
      </c>
      <c r="C1168" s="308"/>
      <c r="D1168" s="309"/>
      <c r="E1168" s="310" t="s">
        <v>61</v>
      </c>
      <c r="F1168" s="311"/>
      <c r="G1168" s="351">
        <v>15</v>
      </c>
      <c r="H1168" s="316"/>
      <c r="I1168" s="314">
        <v>5</v>
      </c>
      <c r="J1168" s="315"/>
      <c r="K1168" s="316"/>
      <c r="L1168" s="314">
        <v>0</v>
      </c>
      <c r="M1168" s="315"/>
      <c r="N1168" s="352"/>
      <c r="O1168" s="317">
        <f>+I1168+O1013</f>
        <v>10</v>
      </c>
      <c r="P1168" s="315"/>
      <c r="Q1168" s="316"/>
      <c r="R1168" s="317">
        <f>+L1168+R1013</f>
        <v>5</v>
      </c>
      <c r="S1168" s="315"/>
      <c r="T1168" s="316"/>
      <c r="U1168" s="60">
        <f t="shared" si="132"/>
        <v>0.33333333333333331</v>
      </c>
    </row>
    <row r="1169" spans="1:21" ht="15" customHeight="1">
      <c r="A1169" s="4"/>
      <c r="B1169" s="346" t="s">
        <v>80</v>
      </c>
      <c r="C1169" s="347"/>
      <c r="D1169" s="348"/>
      <c r="E1169" s="349"/>
      <c r="F1169" s="350"/>
      <c r="G1169" s="351"/>
      <c r="H1169" s="316"/>
      <c r="I1169" s="314"/>
      <c r="J1169" s="315"/>
      <c r="K1169" s="316"/>
      <c r="L1169" s="317"/>
      <c r="M1169" s="315"/>
      <c r="N1169" s="352"/>
      <c r="O1169" s="317"/>
      <c r="P1169" s="315"/>
      <c r="Q1169" s="315"/>
      <c r="R1169" s="315"/>
      <c r="S1169" s="315"/>
      <c r="T1169" s="315"/>
      <c r="U1169" s="60"/>
    </row>
    <row r="1170" spans="1:21" ht="15" customHeight="1" thickBot="1">
      <c r="A1170" s="4"/>
      <c r="B1170" s="307" t="s">
        <v>80</v>
      </c>
      <c r="C1170" s="308"/>
      <c r="D1170" s="309"/>
      <c r="E1170" s="310" t="s">
        <v>61</v>
      </c>
      <c r="F1170" s="311"/>
      <c r="G1170" s="312">
        <v>1</v>
      </c>
      <c r="H1170" s="313"/>
      <c r="I1170" s="511">
        <v>0</v>
      </c>
      <c r="J1170" s="512"/>
      <c r="K1170" s="313"/>
      <c r="L1170" s="513">
        <v>0</v>
      </c>
      <c r="M1170" s="512"/>
      <c r="N1170" s="514"/>
      <c r="O1170" s="317">
        <f>+I1170+O1015</f>
        <v>0</v>
      </c>
      <c r="P1170" s="315"/>
      <c r="Q1170" s="316"/>
      <c r="R1170" s="317">
        <f>+L1170+R1015</f>
        <v>0</v>
      </c>
      <c r="S1170" s="315"/>
      <c r="T1170" s="316"/>
      <c r="U1170" s="60">
        <f t="shared" si="132"/>
        <v>0</v>
      </c>
    </row>
    <row r="1171" spans="1:21" ht="15.75" thickBot="1">
      <c r="A1171" s="4"/>
      <c r="B1171" s="318"/>
      <c r="C1171" s="319"/>
      <c r="D1171" s="319"/>
      <c r="E1171" s="319"/>
      <c r="F1171" s="320"/>
      <c r="G1171" s="321"/>
      <c r="H1171" s="322"/>
      <c r="I1171" s="322"/>
      <c r="J1171" s="322"/>
      <c r="K1171" s="322"/>
      <c r="L1171" s="322"/>
      <c r="M1171" s="322"/>
      <c r="N1171" s="323"/>
      <c r="O1171" s="321"/>
      <c r="P1171" s="322"/>
      <c r="Q1171" s="322"/>
      <c r="R1171" s="322"/>
      <c r="S1171" s="322"/>
      <c r="T1171" s="322"/>
      <c r="U1171" s="323"/>
    </row>
    <row r="1172" spans="1:21" ht="15.75" thickBot="1">
      <c r="B1172" s="7"/>
      <c r="C1172" s="8"/>
      <c r="D1172" s="9"/>
      <c r="E1172" s="10"/>
      <c r="F1172" s="11"/>
      <c r="G1172" s="12"/>
      <c r="H1172" s="13"/>
      <c r="I1172" s="14"/>
      <c r="J1172" s="14"/>
      <c r="K1172" s="15"/>
      <c r="L1172" s="14"/>
      <c r="M1172" s="15"/>
      <c r="N1172" s="14"/>
      <c r="O1172" s="14"/>
      <c r="P1172" s="14"/>
      <c r="Q1172" s="14"/>
      <c r="R1172" s="15"/>
      <c r="S1172" s="14"/>
      <c r="T1172" s="12"/>
      <c r="U1172" s="197"/>
    </row>
    <row r="1173" spans="1:21" ht="16.5" customHeight="1" thickBot="1">
      <c r="A1173" s="4"/>
      <c r="B1173" s="324" t="s">
        <v>22</v>
      </c>
      <c r="C1173" s="325"/>
      <c r="D1173" s="325"/>
      <c r="E1173" s="325"/>
      <c r="F1173" s="326"/>
      <c r="G1173" s="330" t="s">
        <v>127</v>
      </c>
      <c r="H1173" s="331"/>
      <c r="I1173" s="331"/>
      <c r="J1173" s="331"/>
      <c r="K1173" s="331"/>
      <c r="L1173" s="331"/>
      <c r="M1173" s="331"/>
      <c r="N1173" s="331"/>
      <c r="O1173" s="331"/>
      <c r="P1173" s="331"/>
      <c r="Q1173" s="331"/>
      <c r="R1173" s="331"/>
      <c r="S1173" s="331"/>
      <c r="T1173" s="331"/>
      <c r="U1173" s="332"/>
    </row>
    <row r="1174" spans="1:21" ht="15.75" thickBot="1">
      <c r="A1174" s="4"/>
      <c r="B1174" s="327"/>
      <c r="C1174" s="328"/>
      <c r="D1174" s="328"/>
      <c r="E1174" s="328"/>
      <c r="F1174" s="329"/>
      <c r="G1174" s="333" t="s">
        <v>24</v>
      </c>
      <c r="H1174" s="334"/>
      <c r="I1174" s="328" t="s">
        <v>16</v>
      </c>
      <c r="J1174" s="328"/>
      <c r="K1174" s="328"/>
      <c r="L1174" s="328"/>
      <c r="M1174" s="328"/>
      <c r="N1174" s="329"/>
      <c r="O1174" s="339" t="s">
        <v>17</v>
      </c>
      <c r="P1174" s="340"/>
      <c r="Q1174" s="340"/>
      <c r="R1174" s="340"/>
      <c r="S1174" s="340"/>
      <c r="T1174" s="340"/>
      <c r="U1174" s="341"/>
    </row>
    <row r="1175" spans="1:21" ht="15.75" customHeight="1" thickBot="1">
      <c r="A1175" s="4"/>
      <c r="B1175" s="327"/>
      <c r="C1175" s="328"/>
      <c r="D1175" s="328"/>
      <c r="E1175" s="328"/>
      <c r="F1175" s="329"/>
      <c r="G1175" s="335"/>
      <c r="H1175" s="336"/>
      <c r="I1175" s="280" t="s">
        <v>18</v>
      </c>
      <c r="J1175" s="281"/>
      <c r="K1175" s="282"/>
      <c r="L1175" s="280" t="s">
        <v>25</v>
      </c>
      <c r="M1175" s="281"/>
      <c r="N1175" s="282"/>
      <c r="O1175" s="280" t="s">
        <v>18</v>
      </c>
      <c r="P1175" s="281"/>
      <c r="Q1175" s="342"/>
      <c r="R1175" s="343" t="s">
        <v>25</v>
      </c>
      <c r="S1175" s="281"/>
      <c r="T1175" s="282"/>
      <c r="U1175" s="515" t="s">
        <v>20</v>
      </c>
    </row>
    <row r="1176" spans="1:21" ht="25.5" customHeight="1" thickBot="1">
      <c r="A1176" s="4"/>
      <c r="B1176" s="327"/>
      <c r="C1176" s="328"/>
      <c r="D1176" s="328"/>
      <c r="E1176" s="328"/>
      <c r="F1176" s="329"/>
      <c r="G1176" s="337"/>
      <c r="H1176" s="338"/>
      <c r="I1176" s="113" t="s">
        <v>26</v>
      </c>
      <c r="J1176" s="111" t="s">
        <v>27</v>
      </c>
      <c r="K1176" s="111" t="s">
        <v>28</v>
      </c>
      <c r="L1176" s="113" t="s">
        <v>26</v>
      </c>
      <c r="M1176" s="111" t="s">
        <v>27</v>
      </c>
      <c r="N1176" s="114" t="s">
        <v>28</v>
      </c>
      <c r="O1176" s="19" t="s">
        <v>26</v>
      </c>
      <c r="P1176" s="113" t="s">
        <v>27</v>
      </c>
      <c r="Q1176" s="20" t="s">
        <v>28</v>
      </c>
      <c r="R1176" s="21" t="s">
        <v>26</v>
      </c>
      <c r="S1176" s="112" t="s">
        <v>27</v>
      </c>
      <c r="T1176" s="111" t="s">
        <v>28</v>
      </c>
      <c r="U1176" s="516"/>
    </row>
    <row r="1177" spans="1:21" ht="15.75" thickBot="1">
      <c r="A1177" s="4"/>
      <c r="B1177" s="293" t="s">
        <v>29</v>
      </c>
      <c r="C1177" s="294"/>
      <c r="D1177" s="294"/>
      <c r="E1177" s="294"/>
      <c r="F1177" s="294"/>
      <c r="G1177" s="294"/>
      <c r="H1177" s="294"/>
      <c r="I1177" s="294"/>
      <c r="J1177" s="294"/>
      <c r="K1177" s="294"/>
      <c r="L1177" s="294"/>
      <c r="M1177" s="294"/>
      <c r="N1177" s="294"/>
      <c r="O1177" s="294"/>
      <c r="P1177" s="294"/>
      <c r="Q1177" s="294"/>
      <c r="R1177" s="294"/>
      <c r="S1177" s="294"/>
      <c r="T1177" s="294"/>
      <c r="U1177" s="295"/>
    </row>
    <row r="1178" spans="1:21" s="40" customFormat="1" ht="15.75" customHeight="1">
      <c r="A1178" s="134"/>
      <c r="B1178" s="296" t="s">
        <v>82</v>
      </c>
      <c r="C1178" s="297"/>
      <c r="D1178" s="297"/>
      <c r="E1178" s="297"/>
      <c r="F1178" s="298"/>
      <c r="G1178" s="299">
        <v>276000</v>
      </c>
      <c r="H1178" s="300"/>
      <c r="I1178" s="133">
        <v>23000</v>
      </c>
      <c r="J1178" s="133">
        <v>0</v>
      </c>
      <c r="K1178" s="133">
        <v>0</v>
      </c>
      <c r="L1178" s="133">
        <v>34339.18</v>
      </c>
      <c r="M1178" s="133">
        <v>0</v>
      </c>
      <c r="N1178" s="133">
        <v>0</v>
      </c>
      <c r="O1178" s="133">
        <f>+I1178+O1023</f>
        <v>184000</v>
      </c>
      <c r="P1178" s="133">
        <f t="shared" ref="P1178:T1178" si="135">+J1178+P1023</f>
        <v>0</v>
      </c>
      <c r="Q1178" s="135">
        <f t="shared" si="135"/>
        <v>0</v>
      </c>
      <c r="R1178" s="133">
        <f t="shared" si="135"/>
        <v>180783.81999999998</v>
      </c>
      <c r="S1178" s="133">
        <f t="shared" si="135"/>
        <v>0</v>
      </c>
      <c r="T1178" s="135">
        <f t="shared" si="135"/>
        <v>0</v>
      </c>
      <c r="U1178" s="136">
        <f>R1178/G1178</f>
        <v>0.65501384057971002</v>
      </c>
    </row>
    <row r="1179" spans="1:21" s="40" customFormat="1" ht="15" customHeight="1">
      <c r="A1179" s="134"/>
      <c r="B1179" s="301" t="s">
        <v>83</v>
      </c>
      <c r="C1179" s="302"/>
      <c r="D1179" s="302"/>
      <c r="E1179" s="302"/>
      <c r="F1179" s="303"/>
      <c r="G1179" s="304">
        <v>270000</v>
      </c>
      <c r="H1179" s="305"/>
      <c r="I1179" s="148">
        <v>22500</v>
      </c>
      <c r="J1179" s="89">
        <v>0</v>
      </c>
      <c r="K1179" s="89">
        <v>0</v>
      </c>
      <c r="L1179" s="89">
        <v>37762.53</v>
      </c>
      <c r="M1179" s="89">
        <v>0</v>
      </c>
      <c r="N1179" s="89">
        <v>0</v>
      </c>
      <c r="O1179" s="89">
        <f t="shared" ref="O1179:O1188" si="136">+I1179+O1024</f>
        <v>180000</v>
      </c>
      <c r="P1179" s="89">
        <f t="shared" ref="P1179:P1188" si="137">+J1179+P1024</f>
        <v>0</v>
      </c>
      <c r="Q1179" s="89">
        <f t="shared" ref="Q1179:Q1188" si="138">+K1179+Q1024</f>
        <v>0</v>
      </c>
      <c r="R1179" s="89">
        <f t="shared" ref="R1179:R1188" si="139">+L1179+R1024</f>
        <v>188444.55999999997</v>
      </c>
      <c r="S1179" s="89">
        <f t="shared" ref="S1179:S1188" si="140">+M1179+S1024</f>
        <v>0</v>
      </c>
      <c r="T1179" s="89">
        <f t="shared" ref="T1179:T1188" si="141">+N1179+T1024</f>
        <v>0</v>
      </c>
      <c r="U1179" s="138">
        <f>R1179/G1179</f>
        <v>0.69794281481481468</v>
      </c>
    </row>
    <row r="1180" spans="1:21" s="40" customFormat="1" ht="15" customHeight="1">
      <c r="A1180" s="134"/>
      <c r="B1180" s="301" t="s">
        <v>85</v>
      </c>
      <c r="C1180" s="302"/>
      <c r="D1180" s="302"/>
      <c r="E1180" s="302"/>
      <c r="F1180" s="303"/>
      <c r="G1180" s="304">
        <v>8250</v>
      </c>
      <c r="H1180" s="305"/>
      <c r="I1180" s="148">
        <v>0</v>
      </c>
      <c r="J1180" s="89">
        <v>0</v>
      </c>
      <c r="K1180" s="89">
        <v>0</v>
      </c>
      <c r="L1180" s="89">
        <v>8250</v>
      </c>
      <c r="M1180" s="89">
        <v>0</v>
      </c>
      <c r="N1180" s="89">
        <v>0</v>
      </c>
      <c r="O1180" s="89">
        <f t="shared" si="136"/>
        <v>8250</v>
      </c>
      <c r="P1180" s="89">
        <f t="shared" si="137"/>
        <v>0</v>
      </c>
      <c r="Q1180" s="89">
        <f t="shared" si="138"/>
        <v>0</v>
      </c>
      <c r="R1180" s="89">
        <f t="shared" si="139"/>
        <v>8250</v>
      </c>
      <c r="S1180" s="89">
        <f t="shared" si="140"/>
        <v>0</v>
      </c>
      <c r="T1180" s="89">
        <f t="shared" si="141"/>
        <v>0</v>
      </c>
      <c r="U1180" s="138">
        <f>R1180/G1180</f>
        <v>1</v>
      </c>
    </row>
    <row r="1181" spans="1:21" s="40" customFormat="1">
      <c r="A1181" s="134"/>
      <c r="B1181" s="301" t="s">
        <v>136</v>
      </c>
      <c r="C1181" s="302"/>
      <c r="D1181" s="302"/>
      <c r="E1181" s="302"/>
      <c r="F1181" s="303"/>
      <c r="G1181" s="304">
        <v>135300</v>
      </c>
      <c r="H1181" s="305"/>
      <c r="I1181" s="148">
        <v>0</v>
      </c>
      <c r="J1181" s="89">
        <v>0</v>
      </c>
      <c r="K1181" s="89">
        <v>0</v>
      </c>
      <c r="L1181" s="89">
        <v>0</v>
      </c>
      <c r="M1181" s="89">
        <v>0</v>
      </c>
      <c r="N1181" s="89">
        <v>0</v>
      </c>
      <c r="O1181" s="89">
        <f t="shared" si="136"/>
        <v>110000</v>
      </c>
      <c r="P1181" s="89">
        <f t="shared" si="137"/>
        <v>0</v>
      </c>
      <c r="Q1181" s="89">
        <f t="shared" si="138"/>
        <v>0</v>
      </c>
      <c r="R1181" s="89">
        <f t="shared" si="139"/>
        <v>111400</v>
      </c>
      <c r="S1181" s="89">
        <f t="shared" si="140"/>
        <v>0</v>
      </c>
      <c r="T1181" s="89">
        <f t="shared" si="141"/>
        <v>0</v>
      </c>
      <c r="U1181" s="138">
        <f>R1181/G1181</f>
        <v>0.82335550628233556</v>
      </c>
    </row>
    <row r="1182" spans="1:21" s="40" customFormat="1" ht="15" customHeight="1">
      <c r="A1182" s="134"/>
      <c r="B1182" s="301" t="s">
        <v>141</v>
      </c>
      <c r="C1182" s="302"/>
      <c r="D1182" s="302"/>
      <c r="E1182" s="302"/>
      <c r="F1182" s="303"/>
      <c r="G1182" s="304">
        <v>45500</v>
      </c>
      <c r="H1182" s="305"/>
      <c r="I1182" s="148">
        <v>0</v>
      </c>
      <c r="J1182" s="89">
        <v>0</v>
      </c>
      <c r="K1182" s="89">
        <v>0</v>
      </c>
      <c r="L1182" s="89">
        <v>0</v>
      </c>
      <c r="M1182" s="89">
        <v>0</v>
      </c>
      <c r="N1182" s="89">
        <v>0</v>
      </c>
      <c r="O1182" s="89">
        <f t="shared" si="136"/>
        <v>0</v>
      </c>
      <c r="P1182" s="89">
        <f t="shared" si="137"/>
        <v>0</v>
      </c>
      <c r="Q1182" s="89">
        <f t="shared" si="138"/>
        <v>0</v>
      </c>
      <c r="R1182" s="89">
        <f t="shared" si="139"/>
        <v>0</v>
      </c>
      <c r="S1182" s="89">
        <f t="shared" si="140"/>
        <v>0</v>
      </c>
      <c r="T1182" s="89">
        <f t="shared" si="141"/>
        <v>0</v>
      </c>
      <c r="U1182" s="138">
        <f>R1182/G1182</f>
        <v>0</v>
      </c>
    </row>
    <row r="1183" spans="1:21" s="40" customFormat="1">
      <c r="A1183" s="134"/>
      <c r="B1183" s="301" t="s">
        <v>128</v>
      </c>
      <c r="C1183" s="302"/>
      <c r="D1183" s="302"/>
      <c r="E1183" s="302"/>
      <c r="F1183" s="303"/>
      <c r="G1183" s="304">
        <v>40000</v>
      </c>
      <c r="H1183" s="305"/>
      <c r="I1183" s="137">
        <v>4000</v>
      </c>
      <c r="J1183" s="89">
        <v>0</v>
      </c>
      <c r="K1183" s="89">
        <v>0</v>
      </c>
      <c r="L1183" s="89">
        <v>1392</v>
      </c>
      <c r="M1183" s="89">
        <v>0</v>
      </c>
      <c r="N1183" s="89">
        <v>0</v>
      </c>
      <c r="O1183" s="89">
        <f t="shared" si="136"/>
        <v>40000</v>
      </c>
      <c r="P1183" s="89">
        <f t="shared" si="137"/>
        <v>0</v>
      </c>
      <c r="Q1183" s="89">
        <f t="shared" si="138"/>
        <v>0</v>
      </c>
      <c r="R1183" s="89">
        <f t="shared" si="139"/>
        <v>29608.95</v>
      </c>
      <c r="S1183" s="89">
        <f t="shared" si="140"/>
        <v>0</v>
      </c>
      <c r="T1183" s="89">
        <f t="shared" si="141"/>
        <v>0</v>
      </c>
      <c r="U1183" s="138">
        <f t="shared" ref="U1183:U1184" si="142">R1183/G1183</f>
        <v>0.74022375000000007</v>
      </c>
    </row>
    <row r="1184" spans="1:21">
      <c r="A1184" s="23"/>
      <c r="B1184" s="260" t="s">
        <v>86</v>
      </c>
      <c r="C1184" s="261"/>
      <c r="D1184" s="261"/>
      <c r="E1184" s="261"/>
      <c r="F1184" s="262"/>
      <c r="G1184" s="263">
        <v>1500</v>
      </c>
      <c r="H1184" s="306"/>
      <c r="I1184" s="115">
        <v>500</v>
      </c>
      <c r="J1184" s="65">
        <v>0</v>
      </c>
      <c r="K1184" s="65">
        <v>0</v>
      </c>
      <c r="L1184" s="65">
        <v>0</v>
      </c>
      <c r="M1184" s="65">
        <v>0</v>
      </c>
      <c r="N1184" s="65">
        <v>0</v>
      </c>
      <c r="O1184" s="65">
        <f t="shared" si="136"/>
        <v>1000</v>
      </c>
      <c r="P1184" s="65">
        <f t="shared" si="137"/>
        <v>0</v>
      </c>
      <c r="Q1184" s="65">
        <f t="shared" si="138"/>
        <v>0</v>
      </c>
      <c r="R1184" s="65">
        <f t="shared" si="139"/>
        <v>0</v>
      </c>
      <c r="S1184" s="65">
        <f t="shared" si="140"/>
        <v>0</v>
      </c>
      <c r="T1184" s="65">
        <f t="shared" si="141"/>
        <v>0</v>
      </c>
      <c r="U1184" s="66">
        <f t="shared" si="142"/>
        <v>0</v>
      </c>
    </row>
    <row r="1185" spans="1:21" ht="15" customHeight="1">
      <c r="A1185" s="23"/>
      <c r="B1185" s="260" t="s">
        <v>129</v>
      </c>
      <c r="C1185" s="261"/>
      <c r="D1185" s="261"/>
      <c r="E1185" s="261"/>
      <c r="F1185" s="262"/>
      <c r="G1185" s="263">
        <v>3800</v>
      </c>
      <c r="H1185" s="306"/>
      <c r="I1185" s="115">
        <v>0</v>
      </c>
      <c r="J1185" s="65">
        <v>0</v>
      </c>
      <c r="K1185" s="65">
        <v>0</v>
      </c>
      <c r="L1185" s="65">
        <v>0</v>
      </c>
      <c r="M1185" s="65">
        <v>0</v>
      </c>
      <c r="N1185" s="65">
        <v>0</v>
      </c>
      <c r="O1185" s="65">
        <f t="shared" si="136"/>
        <v>3800</v>
      </c>
      <c r="P1185" s="65">
        <f t="shared" si="137"/>
        <v>0</v>
      </c>
      <c r="Q1185" s="65">
        <f t="shared" si="138"/>
        <v>0</v>
      </c>
      <c r="R1185" s="65">
        <f t="shared" si="139"/>
        <v>3799.9</v>
      </c>
      <c r="S1185" s="65">
        <f t="shared" si="140"/>
        <v>0</v>
      </c>
      <c r="T1185" s="65">
        <f t="shared" si="141"/>
        <v>0</v>
      </c>
      <c r="U1185" s="66">
        <f>R1185/G1185</f>
        <v>0.99997368421052635</v>
      </c>
    </row>
    <row r="1186" spans="1:21">
      <c r="A1186" s="23"/>
      <c r="B1186" s="260" t="s">
        <v>130</v>
      </c>
      <c r="C1186" s="261"/>
      <c r="D1186" s="261"/>
      <c r="E1186" s="261"/>
      <c r="F1186" s="262"/>
      <c r="G1186" s="263">
        <v>7500</v>
      </c>
      <c r="H1186" s="264"/>
      <c r="I1186" s="26">
        <v>0</v>
      </c>
      <c r="J1186" s="26">
        <v>0</v>
      </c>
      <c r="K1186" s="26">
        <v>0</v>
      </c>
      <c r="L1186" s="26">
        <v>6148.22</v>
      </c>
      <c r="M1186" s="26">
        <v>0</v>
      </c>
      <c r="N1186" s="26">
        <v>0</v>
      </c>
      <c r="O1186" s="26">
        <f t="shared" si="136"/>
        <v>7500</v>
      </c>
      <c r="P1186" s="26">
        <f t="shared" si="137"/>
        <v>0</v>
      </c>
      <c r="Q1186" s="26">
        <f t="shared" si="138"/>
        <v>0</v>
      </c>
      <c r="R1186" s="26">
        <f t="shared" si="139"/>
        <v>6148.22</v>
      </c>
      <c r="S1186" s="26">
        <f t="shared" si="140"/>
        <v>0</v>
      </c>
      <c r="T1186" s="26">
        <f t="shared" si="141"/>
        <v>0</v>
      </c>
      <c r="U1186" s="179">
        <f>R1186/G1186</f>
        <v>0.81976266666666675</v>
      </c>
    </row>
    <row r="1187" spans="1:21" ht="15" customHeight="1">
      <c r="A1187" s="23"/>
      <c r="B1187" s="260" t="s">
        <v>131</v>
      </c>
      <c r="C1187" s="261"/>
      <c r="D1187" s="261"/>
      <c r="E1187" s="261"/>
      <c r="F1187" s="262"/>
      <c r="G1187" s="263">
        <v>36000</v>
      </c>
      <c r="H1187" s="264"/>
      <c r="I1187" s="26">
        <v>21600</v>
      </c>
      <c r="J1187" s="26">
        <v>0</v>
      </c>
      <c r="K1187" s="26">
        <v>0</v>
      </c>
      <c r="L1187" s="26">
        <v>0</v>
      </c>
      <c r="M1187" s="26">
        <v>0</v>
      </c>
      <c r="N1187" s="26">
        <v>0</v>
      </c>
      <c r="O1187" s="26">
        <f t="shared" si="136"/>
        <v>36000</v>
      </c>
      <c r="P1187" s="26">
        <f t="shared" si="137"/>
        <v>0</v>
      </c>
      <c r="Q1187" s="26">
        <f t="shared" si="138"/>
        <v>0</v>
      </c>
      <c r="R1187" s="26">
        <f t="shared" si="139"/>
        <v>36000</v>
      </c>
      <c r="S1187" s="26">
        <f t="shared" si="140"/>
        <v>0</v>
      </c>
      <c r="T1187" s="26">
        <f t="shared" si="141"/>
        <v>0</v>
      </c>
      <c r="U1187" s="179">
        <f>R1187/G1187</f>
        <v>1</v>
      </c>
    </row>
    <row r="1188" spans="1:21">
      <c r="A1188" s="23"/>
      <c r="B1188" s="260" t="s">
        <v>87</v>
      </c>
      <c r="C1188" s="261"/>
      <c r="D1188" s="261"/>
      <c r="E1188" s="261"/>
      <c r="F1188" s="262"/>
      <c r="G1188" s="263">
        <v>6250</v>
      </c>
      <c r="H1188" s="264"/>
      <c r="I1188" s="26">
        <v>2500</v>
      </c>
      <c r="J1188" s="26">
        <v>0</v>
      </c>
      <c r="K1188" s="26">
        <v>0</v>
      </c>
      <c r="L1188" s="26">
        <v>0</v>
      </c>
      <c r="M1188" s="26">
        <v>0</v>
      </c>
      <c r="N1188" s="26">
        <v>0</v>
      </c>
      <c r="O1188" s="26">
        <f t="shared" si="136"/>
        <v>5000</v>
      </c>
      <c r="P1188" s="26">
        <f t="shared" si="137"/>
        <v>0</v>
      </c>
      <c r="Q1188" s="26">
        <f t="shared" si="138"/>
        <v>0</v>
      </c>
      <c r="R1188" s="26">
        <f t="shared" si="139"/>
        <v>0</v>
      </c>
      <c r="S1188" s="26">
        <f t="shared" si="140"/>
        <v>0</v>
      </c>
      <c r="T1188" s="26">
        <f t="shared" si="141"/>
        <v>0</v>
      </c>
      <c r="U1188" s="179">
        <f>R1188/G1188</f>
        <v>0</v>
      </c>
    </row>
    <row r="1189" spans="1:21" ht="15.75" thickBot="1">
      <c r="A1189" s="23"/>
      <c r="B1189" s="265"/>
      <c r="C1189" s="266"/>
      <c r="D1189" s="266"/>
      <c r="E1189" s="266"/>
      <c r="F1189" s="267"/>
      <c r="G1189" s="263"/>
      <c r="H1189" s="264"/>
      <c r="I1189" s="26"/>
      <c r="J1189" s="26"/>
      <c r="K1189" s="26"/>
      <c r="L1189" s="26"/>
      <c r="M1189" s="26"/>
      <c r="N1189" s="26"/>
      <c r="O1189" s="26"/>
      <c r="P1189" s="26"/>
      <c r="Q1189" s="26"/>
      <c r="R1189" s="26"/>
      <c r="S1189" s="26"/>
      <c r="T1189" s="26"/>
      <c r="U1189" s="63"/>
    </row>
    <row r="1190" spans="1:21" ht="15.75" thickBot="1">
      <c r="A1190" s="23"/>
      <c r="B1190" s="270" t="s">
        <v>21</v>
      </c>
      <c r="C1190" s="271"/>
      <c r="D1190" s="271"/>
      <c r="E1190" s="271"/>
      <c r="F1190" s="272"/>
      <c r="G1190" s="273">
        <f>SUM(G1178:H1189)</f>
        <v>830100</v>
      </c>
      <c r="H1190" s="274"/>
      <c r="I1190" s="29">
        <f>SUM(I1178:I1189)</f>
        <v>74100</v>
      </c>
      <c r="J1190" s="29"/>
      <c r="K1190" s="29"/>
      <c r="L1190" s="29">
        <f>SUM(L1178:L1189)</f>
        <v>87891.93</v>
      </c>
      <c r="M1190" s="29"/>
      <c r="N1190" s="29"/>
      <c r="O1190" s="29">
        <f>SUM(O1178:O1189)</f>
        <v>575550</v>
      </c>
      <c r="P1190" s="29"/>
      <c r="Q1190" s="29"/>
      <c r="R1190" s="29">
        <f>SUM(R1178:R1189)</f>
        <v>564435.44999999995</v>
      </c>
      <c r="S1190" s="29"/>
      <c r="T1190" s="30"/>
      <c r="U1190" s="73">
        <f>R1190/G1190</f>
        <v>0.67996078785688463</v>
      </c>
    </row>
    <row r="1191" spans="1:21" ht="15.75" thickBot="1">
      <c r="A1191" s="23"/>
      <c r="B1191" s="266"/>
      <c r="C1191" s="266"/>
      <c r="D1191" s="266"/>
      <c r="E1191" s="266"/>
      <c r="F1191" s="266"/>
      <c r="G1191" s="287"/>
      <c r="H1191" s="287"/>
      <c r="I1191" s="115"/>
      <c r="J1191" s="115"/>
      <c r="K1191" s="115"/>
      <c r="L1191" s="115"/>
      <c r="M1191" s="115"/>
      <c r="N1191" s="115"/>
      <c r="O1191" s="115"/>
      <c r="P1191" s="115"/>
      <c r="Q1191" s="115"/>
      <c r="R1191" s="115"/>
      <c r="S1191" s="115"/>
      <c r="T1191" s="115"/>
      <c r="U1191" s="198"/>
    </row>
    <row r="1192" spans="1:21" ht="15.75" thickBot="1">
      <c r="A1192" s="23"/>
      <c r="B1192" s="288" t="s">
        <v>30</v>
      </c>
      <c r="C1192" s="289"/>
      <c r="D1192" s="289"/>
      <c r="E1192" s="289"/>
      <c r="F1192" s="289"/>
      <c r="G1192" s="289"/>
      <c r="H1192" s="289"/>
      <c r="I1192" s="289"/>
      <c r="J1192" s="289"/>
      <c r="K1192" s="289"/>
      <c r="L1192" s="289"/>
      <c r="M1192" s="289"/>
      <c r="N1192" s="289"/>
      <c r="O1192" s="289"/>
      <c r="P1192" s="289"/>
      <c r="Q1192" s="289"/>
      <c r="R1192" s="289"/>
      <c r="S1192" s="289"/>
      <c r="T1192" s="289"/>
      <c r="U1192" s="290"/>
    </row>
    <row r="1193" spans="1:21" ht="15" customHeight="1">
      <c r="A1193" s="23"/>
      <c r="B1193" s="260" t="s">
        <v>88</v>
      </c>
      <c r="C1193" s="261"/>
      <c r="D1193" s="261"/>
      <c r="E1193" s="261"/>
      <c r="F1193" s="262"/>
      <c r="G1193" s="291">
        <v>45000</v>
      </c>
      <c r="H1193" s="292"/>
      <c r="I1193" s="69">
        <v>0</v>
      </c>
      <c r="J1193" s="69">
        <v>0</v>
      </c>
      <c r="K1193" s="69">
        <v>0</v>
      </c>
      <c r="L1193" s="69">
        <v>3469.41</v>
      </c>
      <c r="M1193" s="69">
        <v>0</v>
      </c>
      <c r="N1193" s="69">
        <v>0</v>
      </c>
      <c r="O1193" s="69">
        <f t="shared" ref="O1193:O1198" si="143">+I1193+O1038</f>
        <v>45000</v>
      </c>
      <c r="P1193" s="69">
        <f t="shared" ref="P1193:P1198" si="144">+J1193+P1038</f>
        <v>0</v>
      </c>
      <c r="Q1193" s="69">
        <f t="shared" ref="Q1193:Q1198" si="145">+K1193+Q1038</f>
        <v>0</v>
      </c>
      <c r="R1193" s="69">
        <f t="shared" ref="R1193:R1198" si="146">+L1193+R1038</f>
        <v>45000</v>
      </c>
      <c r="S1193" s="69">
        <f t="shared" ref="S1193:S1198" si="147">+M1193+S1038</f>
        <v>0</v>
      </c>
      <c r="T1193" s="64">
        <f t="shared" ref="T1193:T1198" si="148">+N1193+T1038</f>
        <v>0</v>
      </c>
      <c r="U1193" s="70">
        <f t="shared" ref="U1193:U1198" si="149">R1193/G1193</f>
        <v>1</v>
      </c>
    </row>
    <row r="1194" spans="1:21">
      <c r="A1194" s="23"/>
      <c r="B1194" s="260" t="s">
        <v>89</v>
      </c>
      <c r="C1194" s="261"/>
      <c r="D1194" s="261"/>
      <c r="E1194" s="261"/>
      <c r="F1194" s="262"/>
      <c r="G1194" s="263">
        <v>30000</v>
      </c>
      <c r="H1194" s="264"/>
      <c r="I1194" s="26">
        <v>0</v>
      </c>
      <c r="J1194" s="26">
        <v>0</v>
      </c>
      <c r="K1194" s="26">
        <v>0</v>
      </c>
      <c r="L1194" s="26">
        <v>0</v>
      </c>
      <c r="M1194" s="26">
        <v>0</v>
      </c>
      <c r="N1194" s="26">
        <v>0</v>
      </c>
      <c r="O1194" s="26">
        <f t="shared" si="143"/>
        <v>0</v>
      </c>
      <c r="P1194" s="26">
        <f t="shared" si="144"/>
        <v>0</v>
      </c>
      <c r="Q1194" s="26">
        <f t="shared" si="145"/>
        <v>0</v>
      </c>
      <c r="R1194" s="26">
        <f t="shared" si="146"/>
        <v>0</v>
      </c>
      <c r="S1194" s="26">
        <f t="shared" si="147"/>
        <v>0</v>
      </c>
      <c r="T1194" s="65">
        <f t="shared" si="148"/>
        <v>0</v>
      </c>
      <c r="U1194" s="66">
        <f t="shared" si="149"/>
        <v>0</v>
      </c>
    </row>
    <row r="1195" spans="1:21">
      <c r="A1195" s="23"/>
      <c r="B1195" s="260" t="s">
        <v>92</v>
      </c>
      <c r="C1195" s="261"/>
      <c r="D1195" s="261"/>
      <c r="E1195" s="261"/>
      <c r="F1195" s="262"/>
      <c r="G1195" s="263">
        <v>36000</v>
      </c>
      <c r="H1195" s="264"/>
      <c r="I1195" s="26">
        <v>0</v>
      </c>
      <c r="J1195" s="26">
        <v>0</v>
      </c>
      <c r="K1195" s="26">
        <v>0</v>
      </c>
      <c r="L1195" s="26">
        <v>9594.1299999999992</v>
      </c>
      <c r="M1195" s="26">
        <v>0</v>
      </c>
      <c r="N1195" s="26">
        <v>0</v>
      </c>
      <c r="O1195" s="26">
        <f t="shared" si="143"/>
        <v>36000</v>
      </c>
      <c r="P1195" s="26">
        <f t="shared" si="144"/>
        <v>0</v>
      </c>
      <c r="Q1195" s="26">
        <f t="shared" si="145"/>
        <v>0</v>
      </c>
      <c r="R1195" s="26">
        <f t="shared" si="146"/>
        <v>35992.49</v>
      </c>
      <c r="S1195" s="26">
        <f t="shared" si="147"/>
        <v>0</v>
      </c>
      <c r="T1195" s="65">
        <f t="shared" si="148"/>
        <v>0</v>
      </c>
      <c r="U1195" s="66">
        <f t="shared" si="149"/>
        <v>0.99979138888888885</v>
      </c>
    </row>
    <row r="1196" spans="1:21" ht="15" customHeight="1">
      <c r="A1196" s="23"/>
      <c r="B1196" s="260" t="s">
        <v>90</v>
      </c>
      <c r="C1196" s="261"/>
      <c r="D1196" s="261"/>
      <c r="E1196" s="261"/>
      <c r="F1196" s="262"/>
      <c r="G1196" s="263">
        <v>32000</v>
      </c>
      <c r="H1196" s="264"/>
      <c r="I1196" s="26">
        <v>0</v>
      </c>
      <c r="J1196" s="26">
        <v>0</v>
      </c>
      <c r="K1196" s="26">
        <v>0</v>
      </c>
      <c r="L1196" s="26">
        <v>0</v>
      </c>
      <c r="M1196" s="26">
        <v>0</v>
      </c>
      <c r="N1196" s="26">
        <v>0</v>
      </c>
      <c r="O1196" s="26">
        <f t="shared" si="143"/>
        <v>32000</v>
      </c>
      <c r="P1196" s="26">
        <f t="shared" si="144"/>
        <v>0</v>
      </c>
      <c r="Q1196" s="26">
        <f t="shared" si="145"/>
        <v>0</v>
      </c>
      <c r="R1196" s="26">
        <f t="shared" si="146"/>
        <v>32000</v>
      </c>
      <c r="S1196" s="26">
        <f t="shared" si="147"/>
        <v>0</v>
      </c>
      <c r="T1196" s="65">
        <f t="shared" si="148"/>
        <v>0</v>
      </c>
      <c r="U1196" s="66">
        <f t="shared" si="149"/>
        <v>1</v>
      </c>
    </row>
    <row r="1197" spans="1:21" ht="15" customHeight="1">
      <c r="A1197" s="23"/>
      <c r="B1197" s="260" t="s">
        <v>91</v>
      </c>
      <c r="C1197" s="261"/>
      <c r="D1197" s="261"/>
      <c r="E1197" s="261"/>
      <c r="F1197" s="262"/>
      <c r="G1197" s="263">
        <v>22500</v>
      </c>
      <c r="H1197" s="264"/>
      <c r="I1197" s="26">
        <v>0</v>
      </c>
      <c r="J1197" s="26">
        <v>0</v>
      </c>
      <c r="K1197" s="26">
        <v>0</v>
      </c>
      <c r="L1197" s="26">
        <v>0</v>
      </c>
      <c r="M1197" s="26">
        <v>0</v>
      </c>
      <c r="N1197" s="26">
        <v>0</v>
      </c>
      <c r="O1197" s="26">
        <f t="shared" si="143"/>
        <v>15000</v>
      </c>
      <c r="P1197" s="26">
        <f t="shared" si="144"/>
        <v>0</v>
      </c>
      <c r="Q1197" s="26">
        <f t="shared" si="145"/>
        <v>0</v>
      </c>
      <c r="R1197" s="26">
        <f t="shared" si="146"/>
        <v>15000</v>
      </c>
      <c r="S1197" s="26">
        <f t="shared" si="147"/>
        <v>0</v>
      </c>
      <c r="T1197" s="65">
        <f t="shared" si="148"/>
        <v>0</v>
      </c>
      <c r="U1197" s="66">
        <f t="shared" si="149"/>
        <v>0.66666666666666663</v>
      </c>
    </row>
    <row r="1198" spans="1:21" ht="15" customHeight="1">
      <c r="A1198" s="23"/>
      <c r="B1198" s="260" t="s">
        <v>93</v>
      </c>
      <c r="C1198" s="261"/>
      <c r="D1198" s="261"/>
      <c r="E1198" s="261"/>
      <c r="F1198" s="262"/>
      <c r="G1198" s="263">
        <v>4400</v>
      </c>
      <c r="H1198" s="264"/>
      <c r="I1198" s="26">
        <v>0</v>
      </c>
      <c r="J1198" s="26">
        <v>0</v>
      </c>
      <c r="K1198" s="26">
        <v>0</v>
      </c>
      <c r="L1198" s="26">
        <v>0</v>
      </c>
      <c r="M1198" s="26">
        <v>0</v>
      </c>
      <c r="N1198" s="26">
        <v>0</v>
      </c>
      <c r="O1198" s="26">
        <f t="shared" si="143"/>
        <v>4400</v>
      </c>
      <c r="P1198" s="26">
        <f t="shared" si="144"/>
        <v>0</v>
      </c>
      <c r="Q1198" s="26">
        <f t="shared" si="145"/>
        <v>0</v>
      </c>
      <c r="R1198" s="26">
        <f t="shared" si="146"/>
        <v>2183.94</v>
      </c>
      <c r="S1198" s="26">
        <f t="shared" si="147"/>
        <v>0</v>
      </c>
      <c r="T1198" s="65">
        <f t="shared" si="148"/>
        <v>0</v>
      </c>
      <c r="U1198" s="66">
        <f t="shared" si="149"/>
        <v>0.49635000000000001</v>
      </c>
    </row>
    <row r="1199" spans="1:21" ht="15.75" thickBot="1">
      <c r="A1199" s="23"/>
      <c r="B1199" s="265"/>
      <c r="C1199" s="266"/>
      <c r="D1199" s="266"/>
      <c r="E1199" s="266"/>
      <c r="F1199" s="267"/>
      <c r="G1199" s="268"/>
      <c r="H1199" s="269"/>
      <c r="I1199" s="61"/>
      <c r="J1199" s="61"/>
      <c r="K1199" s="61"/>
      <c r="L1199" s="61"/>
      <c r="M1199" s="61"/>
      <c r="N1199" s="61"/>
      <c r="O1199" s="61"/>
      <c r="P1199" s="61"/>
      <c r="Q1199" s="61"/>
      <c r="R1199" s="61"/>
      <c r="S1199" s="61"/>
      <c r="T1199" s="71"/>
      <c r="U1199" s="200"/>
    </row>
    <row r="1200" spans="1:21" ht="15.75" thickBot="1">
      <c r="A1200" s="23"/>
      <c r="B1200" s="270" t="s">
        <v>21</v>
      </c>
      <c r="C1200" s="271"/>
      <c r="D1200" s="271"/>
      <c r="E1200" s="271"/>
      <c r="F1200" s="272"/>
      <c r="G1200" s="273">
        <f>SUM(G1193:H1199)</f>
        <v>169900</v>
      </c>
      <c r="H1200" s="274"/>
      <c r="I1200" s="29">
        <f>SUM(I1193:I1199)</f>
        <v>0</v>
      </c>
      <c r="J1200" s="29"/>
      <c r="K1200" s="29"/>
      <c r="L1200" s="29">
        <f>SUM(L1193:L1199)</f>
        <v>13063.539999999999</v>
      </c>
      <c r="M1200" s="29"/>
      <c r="N1200" s="29"/>
      <c r="O1200" s="29">
        <f>SUM(O1193:O1199)</f>
        <v>132400</v>
      </c>
      <c r="P1200" s="29"/>
      <c r="Q1200" s="29"/>
      <c r="R1200" s="29">
        <f>SUM(R1193:R1199)</f>
        <v>130176.43</v>
      </c>
      <c r="S1200" s="30"/>
      <c r="T1200" s="68"/>
      <c r="U1200" s="66">
        <f t="shared" ref="U1200" si="150">R1200/G1200</f>
        <v>0.76619440847557385</v>
      </c>
    </row>
    <row r="1201" spans="1:22" ht="15.75" thickBot="1">
      <c r="C1201" s="32"/>
      <c r="I1201" s="98">
        <f>SUM(I1200,I1190)</f>
        <v>74100</v>
      </c>
      <c r="L1201" s="98">
        <f>SUM(L1200,L1190)</f>
        <v>100955.46999999999</v>
      </c>
      <c r="M1201" s="100"/>
      <c r="N1201" s="33"/>
      <c r="O1201" s="99">
        <f>SUM(O1200,O1190)</f>
        <v>707950</v>
      </c>
      <c r="R1201" s="98">
        <f>SUM(R1200,R1190)</f>
        <v>694611.87999999989</v>
      </c>
      <c r="U1201" s="201"/>
    </row>
    <row r="1202" spans="1:22" ht="15.75" thickBot="1">
      <c r="B1202" s="275" t="s">
        <v>31</v>
      </c>
      <c r="C1202" s="276"/>
      <c r="D1202" s="276"/>
      <c r="E1202" s="276"/>
      <c r="F1202" s="276"/>
      <c r="G1202" s="276"/>
      <c r="H1202" s="276"/>
      <c r="I1202" s="276"/>
      <c r="J1202" s="276"/>
      <c r="K1202" s="276"/>
      <c r="L1202" s="276"/>
      <c r="M1202" s="276"/>
      <c r="N1202" s="276"/>
      <c r="O1202" s="276"/>
      <c r="P1202" s="276"/>
      <c r="Q1202" s="276"/>
      <c r="R1202" s="276"/>
      <c r="S1202" s="276"/>
      <c r="T1202" s="276"/>
      <c r="U1202" s="276"/>
      <c r="V1202" s="34"/>
    </row>
    <row r="1203" spans="1:22" ht="15" customHeight="1" thickBot="1">
      <c r="B1203" s="277"/>
      <c r="C1203" s="278"/>
      <c r="D1203" s="280" t="s">
        <v>15</v>
      </c>
      <c r="E1203" s="281"/>
      <c r="F1203" s="281"/>
      <c r="G1203" s="281"/>
      <c r="H1203" s="281"/>
      <c r="I1203" s="282"/>
      <c r="J1203" s="280" t="s">
        <v>32</v>
      </c>
      <c r="K1203" s="281"/>
      <c r="L1203" s="281"/>
      <c r="M1203" s="281"/>
      <c r="N1203" s="281"/>
      <c r="O1203" s="282"/>
      <c r="P1203" s="280" t="s">
        <v>17</v>
      </c>
      <c r="Q1203" s="281"/>
      <c r="R1203" s="281"/>
      <c r="S1203" s="281"/>
      <c r="T1203" s="281"/>
      <c r="U1203" s="202"/>
    </row>
    <row r="1204" spans="1:22" ht="15.75" customHeight="1" thickBot="1">
      <c r="B1204" s="229"/>
      <c r="C1204" s="279"/>
      <c r="D1204" s="503" t="s">
        <v>26</v>
      </c>
      <c r="E1204" s="504"/>
      <c r="F1204" s="504" t="s">
        <v>27</v>
      </c>
      <c r="G1204" s="504"/>
      <c r="H1204" s="505" t="s">
        <v>28</v>
      </c>
      <c r="I1204" s="506"/>
      <c r="J1204" s="503" t="s">
        <v>26</v>
      </c>
      <c r="K1204" s="504"/>
      <c r="L1204" s="504" t="s">
        <v>27</v>
      </c>
      <c r="M1204" s="504"/>
      <c r="N1204" s="505" t="s">
        <v>28</v>
      </c>
      <c r="O1204" s="506"/>
      <c r="P1204" s="503" t="s">
        <v>26</v>
      </c>
      <c r="Q1204" s="504"/>
      <c r="R1204" s="504" t="s">
        <v>27</v>
      </c>
      <c r="S1204" s="504"/>
      <c r="T1204" s="505" t="s">
        <v>28</v>
      </c>
      <c r="U1204" s="506"/>
    </row>
    <row r="1205" spans="1:22" ht="30" customHeight="1">
      <c r="A1205" s="23"/>
      <c r="B1205" s="243" t="s">
        <v>33</v>
      </c>
      <c r="C1205" s="244"/>
      <c r="D1205" s="487">
        <v>830100</v>
      </c>
      <c r="E1205" s="488"/>
      <c r="F1205" s="488">
        <v>0</v>
      </c>
      <c r="G1205" s="488"/>
      <c r="H1205" s="488">
        <v>0</v>
      </c>
      <c r="I1205" s="489"/>
      <c r="J1205" s="487">
        <f>+L1190</f>
        <v>87891.93</v>
      </c>
      <c r="K1205" s="488"/>
      <c r="L1205" s="488">
        <f>+M1190</f>
        <v>0</v>
      </c>
      <c r="M1205" s="488"/>
      <c r="N1205" s="488">
        <v>0</v>
      </c>
      <c r="O1205" s="489"/>
      <c r="P1205" s="487">
        <f>+R1190</f>
        <v>564435.44999999995</v>
      </c>
      <c r="Q1205" s="488"/>
      <c r="R1205" s="488">
        <f>+S1190</f>
        <v>0</v>
      </c>
      <c r="S1205" s="488"/>
      <c r="T1205" s="488">
        <v>0</v>
      </c>
      <c r="U1205" s="489"/>
    </row>
    <row r="1206" spans="1:22" ht="30" customHeight="1" thickBot="1">
      <c r="A1206" s="4"/>
      <c r="B1206" s="252" t="s">
        <v>34</v>
      </c>
      <c r="C1206" s="253"/>
      <c r="D1206" s="490">
        <v>169900</v>
      </c>
      <c r="E1206" s="491"/>
      <c r="F1206" s="491">
        <v>0</v>
      </c>
      <c r="G1206" s="491"/>
      <c r="H1206" s="491">
        <v>0</v>
      </c>
      <c r="I1206" s="492"/>
      <c r="J1206" s="490">
        <f>+L1200</f>
        <v>13063.539999999999</v>
      </c>
      <c r="K1206" s="491"/>
      <c r="L1206" s="491">
        <f>+M1200</f>
        <v>0</v>
      </c>
      <c r="M1206" s="491"/>
      <c r="N1206" s="491">
        <v>0</v>
      </c>
      <c r="O1206" s="492"/>
      <c r="P1206" s="490">
        <f>+R1200</f>
        <v>130176.43</v>
      </c>
      <c r="Q1206" s="491"/>
      <c r="R1206" s="491">
        <f>+S1200</f>
        <v>0</v>
      </c>
      <c r="S1206" s="491"/>
      <c r="T1206" s="491">
        <v>0</v>
      </c>
      <c r="U1206" s="492"/>
    </row>
    <row r="1207" spans="1:22" ht="15.75" thickBot="1">
      <c r="A1207" s="23"/>
      <c r="B1207" s="534" t="s">
        <v>21</v>
      </c>
      <c r="C1207" s="535"/>
      <c r="D1207" s="484">
        <f>SUM(D1205:E1206)</f>
        <v>1000000</v>
      </c>
      <c r="E1207" s="485"/>
      <c r="F1207" s="485">
        <f>SUM(F1205:G1206)</f>
        <v>0</v>
      </c>
      <c r="G1207" s="485"/>
      <c r="H1207" s="485">
        <f>SUM(H1205:I1206)</f>
        <v>0</v>
      </c>
      <c r="I1207" s="486"/>
      <c r="J1207" s="484">
        <f>SUM(J1205:K1206)</f>
        <v>100955.46999999999</v>
      </c>
      <c r="K1207" s="485"/>
      <c r="L1207" s="485">
        <f>SUM(L1205:M1206)</f>
        <v>0</v>
      </c>
      <c r="M1207" s="485"/>
      <c r="N1207" s="485">
        <f>SUM(N1205:O1206)</f>
        <v>0</v>
      </c>
      <c r="O1207" s="486"/>
      <c r="P1207" s="484">
        <f>SUM(P1205:Q1206)</f>
        <v>694611.87999999989</v>
      </c>
      <c r="Q1207" s="485"/>
      <c r="R1207" s="485">
        <f>SUM(R1205:S1206)</f>
        <v>0</v>
      </c>
      <c r="S1207" s="485"/>
      <c r="T1207" s="485">
        <f>SUM(T1205:U1206)</f>
        <v>0</v>
      </c>
      <c r="U1207" s="486"/>
    </row>
    <row r="1208" spans="1:22">
      <c r="A1208" s="23"/>
      <c r="B1208" s="113"/>
      <c r="C1208" s="113"/>
      <c r="D1208" s="113"/>
      <c r="E1208" s="113"/>
      <c r="F1208" s="116"/>
      <c r="G1208" s="116"/>
      <c r="H1208" s="117"/>
      <c r="I1208" s="117"/>
      <c r="J1208" s="116"/>
      <c r="K1208" s="116"/>
      <c r="L1208" s="116"/>
      <c r="M1208" s="117"/>
      <c r="N1208" s="116"/>
      <c r="O1208" s="117"/>
      <c r="P1208" s="117"/>
      <c r="Q1208" s="116"/>
      <c r="R1208" s="23"/>
      <c r="S1208" s="23"/>
      <c r="T1208" s="23"/>
      <c r="U1208" s="203"/>
    </row>
    <row r="1209" spans="1:22" ht="15.75" thickBot="1">
      <c r="A1209" s="23"/>
      <c r="B1209" s="113"/>
      <c r="C1209" s="113"/>
      <c r="D1209" s="113"/>
      <c r="E1209" s="113"/>
      <c r="F1209" s="116"/>
      <c r="G1209" s="116"/>
      <c r="H1209" s="116"/>
      <c r="I1209" s="116"/>
      <c r="J1209" s="116"/>
      <c r="K1209" s="116"/>
      <c r="L1209" s="116"/>
      <c r="M1209" s="116"/>
      <c r="N1209" s="101"/>
      <c r="O1209" s="116"/>
      <c r="P1209" s="116"/>
      <c r="Q1209" s="116"/>
      <c r="R1209" s="23"/>
      <c r="S1209" s="23"/>
      <c r="T1209" s="23"/>
      <c r="U1209" s="203"/>
    </row>
    <row r="1210" spans="1:22" ht="15.75" thickBot="1">
      <c r="B1210" s="227" t="s">
        <v>35</v>
      </c>
      <c r="C1210" s="228"/>
      <c r="D1210" s="228"/>
      <c r="E1210" s="229"/>
      <c r="F1210" s="215"/>
      <c r="G1210" s="215"/>
      <c r="H1210" s="215"/>
      <c r="I1210" s="215"/>
      <c r="J1210" s="215"/>
      <c r="K1210" s="215"/>
      <c r="L1210" s="215"/>
      <c r="M1210" s="215"/>
      <c r="N1210" s="215"/>
      <c r="O1210" s="215"/>
      <c r="P1210" s="215"/>
      <c r="Q1210" s="215"/>
      <c r="R1210" s="215"/>
      <c r="S1210" s="215"/>
      <c r="T1210" s="215"/>
      <c r="U1210" s="215"/>
    </row>
    <row r="1211" spans="1:22">
      <c r="B1211" s="230"/>
      <c r="C1211" s="231"/>
      <c r="D1211" s="231"/>
      <c r="E1211" s="231"/>
      <c r="F1211" s="231"/>
      <c r="G1211" s="231"/>
      <c r="H1211" s="231"/>
      <c r="I1211" s="231"/>
      <c r="J1211" s="231"/>
      <c r="K1211" s="231"/>
      <c r="L1211" s="231"/>
      <c r="M1211" s="231"/>
      <c r="N1211" s="231"/>
      <c r="O1211" s="231"/>
      <c r="P1211" s="231"/>
      <c r="Q1211" s="231"/>
      <c r="R1211" s="231"/>
      <c r="S1211" s="231"/>
      <c r="T1211" s="231"/>
      <c r="U1211" s="232"/>
    </row>
    <row r="1212" spans="1:22">
      <c r="B1212" s="233"/>
      <c r="C1212" s="234"/>
      <c r="D1212" s="234"/>
      <c r="E1212" s="234"/>
      <c r="F1212" s="234"/>
      <c r="G1212" s="234"/>
      <c r="H1212" s="234"/>
      <c r="I1212" s="234"/>
      <c r="J1212" s="234"/>
      <c r="K1212" s="234"/>
      <c r="L1212" s="234"/>
      <c r="M1212" s="234"/>
      <c r="N1212" s="234"/>
      <c r="O1212" s="234"/>
      <c r="P1212" s="234"/>
      <c r="Q1212" s="234"/>
      <c r="R1212" s="234"/>
      <c r="S1212" s="234"/>
      <c r="T1212" s="234"/>
      <c r="U1212" s="235"/>
    </row>
    <row r="1213" spans="1:22">
      <c r="B1213" s="233"/>
      <c r="C1213" s="234"/>
      <c r="D1213" s="234"/>
      <c r="E1213" s="234"/>
      <c r="F1213" s="234"/>
      <c r="G1213" s="234"/>
      <c r="H1213" s="234"/>
      <c r="I1213" s="234"/>
      <c r="J1213" s="234"/>
      <c r="K1213" s="234"/>
      <c r="L1213" s="234"/>
      <c r="M1213" s="234"/>
      <c r="N1213" s="234"/>
      <c r="O1213" s="234"/>
      <c r="P1213" s="234"/>
      <c r="Q1213" s="234"/>
      <c r="R1213" s="234"/>
      <c r="S1213" s="234"/>
      <c r="T1213" s="234"/>
      <c r="U1213" s="235"/>
    </row>
    <row r="1214" spans="1:22">
      <c r="B1214" s="233"/>
      <c r="C1214" s="234"/>
      <c r="D1214" s="234"/>
      <c r="E1214" s="234"/>
      <c r="F1214" s="234"/>
      <c r="G1214" s="234"/>
      <c r="H1214" s="234"/>
      <c r="I1214" s="234"/>
      <c r="J1214" s="234"/>
      <c r="K1214" s="234"/>
      <c r="L1214" s="234"/>
      <c r="M1214" s="234"/>
      <c r="N1214" s="234"/>
      <c r="O1214" s="234"/>
      <c r="P1214" s="234"/>
      <c r="Q1214" s="234"/>
      <c r="R1214" s="234"/>
      <c r="S1214" s="234"/>
      <c r="T1214" s="234"/>
      <c r="U1214" s="235"/>
    </row>
    <row r="1215" spans="1:22">
      <c r="B1215" s="233"/>
      <c r="C1215" s="234"/>
      <c r="D1215" s="234"/>
      <c r="E1215" s="234"/>
      <c r="F1215" s="234"/>
      <c r="G1215" s="234"/>
      <c r="H1215" s="234"/>
      <c r="I1215" s="234"/>
      <c r="J1215" s="234"/>
      <c r="K1215" s="234"/>
      <c r="L1215" s="234"/>
      <c r="M1215" s="234"/>
      <c r="N1215" s="234"/>
      <c r="O1215" s="234"/>
      <c r="P1215" s="234"/>
      <c r="Q1215" s="234"/>
      <c r="R1215" s="234"/>
      <c r="S1215" s="234"/>
      <c r="T1215" s="234"/>
      <c r="U1215" s="235"/>
    </row>
    <row r="1216" spans="1:22">
      <c r="B1216" s="233"/>
      <c r="C1216" s="234"/>
      <c r="D1216" s="234"/>
      <c r="E1216" s="234"/>
      <c r="F1216" s="234"/>
      <c r="G1216" s="234"/>
      <c r="H1216" s="234"/>
      <c r="I1216" s="234"/>
      <c r="J1216" s="234"/>
      <c r="K1216" s="234"/>
      <c r="L1216" s="234"/>
      <c r="M1216" s="234"/>
      <c r="N1216" s="234"/>
      <c r="O1216" s="234"/>
      <c r="P1216" s="234"/>
      <c r="Q1216" s="234"/>
      <c r="R1216" s="234"/>
      <c r="S1216" s="234"/>
      <c r="T1216" s="234"/>
      <c r="U1216" s="235"/>
    </row>
    <row r="1217" spans="2:21" ht="15.75" thickBot="1">
      <c r="B1217" s="236"/>
      <c r="C1217" s="237"/>
      <c r="D1217" s="237"/>
      <c r="E1217" s="237"/>
      <c r="F1217" s="237"/>
      <c r="G1217" s="237"/>
      <c r="H1217" s="237"/>
      <c r="I1217" s="237"/>
      <c r="J1217" s="237"/>
      <c r="K1217" s="237"/>
      <c r="L1217" s="237"/>
      <c r="M1217" s="237"/>
      <c r="N1217" s="237"/>
      <c r="O1217" s="237"/>
      <c r="P1217" s="237"/>
      <c r="Q1217" s="237"/>
      <c r="R1217" s="237"/>
      <c r="S1217" s="237"/>
      <c r="T1217" s="237"/>
      <c r="U1217" s="238"/>
    </row>
    <row r="1218" spans="2:21">
      <c r="B1218" s="23"/>
    </row>
    <row r="1219" spans="2:21">
      <c r="H1219" s="40"/>
      <c r="I1219" s="40"/>
      <c r="O1219" s="40"/>
      <c r="Q1219" s="40"/>
    </row>
    <row r="1220" spans="2:21">
      <c r="B1220" s="239" t="s">
        <v>38</v>
      </c>
      <c r="C1220" s="239"/>
      <c r="D1220" s="239"/>
      <c r="E1220" s="239"/>
      <c r="F1220" s="239"/>
      <c r="G1220" s="239"/>
      <c r="I1220" s="41"/>
      <c r="J1220" s="213" t="s">
        <v>36</v>
      </c>
      <c r="K1220" s="213"/>
      <c r="L1220" s="213"/>
      <c r="M1220" s="213"/>
      <c r="N1220" s="213"/>
      <c r="O1220" s="213"/>
      <c r="R1220" s="213" t="s">
        <v>37</v>
      </c>
      <c r="S1220" s="213"/>
      <c r="T1220" s="213"/>
      <c r="U1220" s="213"/>
    </row>
    <row r="1221" spans="2:21">
      <c r="B1221" s="239"/>
      <c r="C1221" s="239"/>
      <c r="D1221" s="239"/>
      <c r="E1221" s="239"/>
      <c r="F1221" s="239"/>
      <c r="G1221" s="239"/>
      <c r="H1221" s="42"/>
      <c r="I1221" s="42"/>
      <c r="J1221" s="240"/>
      <c r="K1221" s="240"/>
      <c r="L1221" s="240"/>
      <c r="M1221" s="240"/>
      <c r="N1221" s="240"/>
      <c r="O1221" s="240"/>
      <c r="P1221" s="42"/>
      <c r="Q1221" s="42"/>
      <c r="R1221" s="209" t="s">
        <v>0</v>
      </c>
      <c r="S1221" s="209"/>
      <c r="T1221" s="209"/>
      <c r="U1221" s="209"/>
    </row>
    <row r="1222" spans="2:21">
      <c r="B1222" s="239"/>
      <c r="C1222" s="239"/>
      <c r="D1222" s="239"/>
      <c r="E1222" s="239"/>
      <c r="F1222" s="239"/>
      <c r="G1222" s="239"/>
      <c r="H1222" s="151"/>
      <c r="I1222" s="151"/>
      <c r="J1222" s="240"/>
      <c r="K1222" s="240"/>
      <c r="L1222" s="240"/>
      <c r="M1222" s="240"/>
      <c r="N1222" s="240"/>
      <c r="O1222" s="240"/>
      <c r="P1222" s="151"/>
      <c r="Q1222" s="151"/>
      <c r="R1222" s="209"/>
      <c r="S1222" s="209"/>
      <c r="T1222" s="209"/>
      <c r="U1222" s="209"/>
    </row>
    <row r="1223" spans="2:21">
      <c r="B1223" s="239"/>
      <c r="C1223" s="239"/>
      <c r="D1223" s="239"/>
      <c r="E1223" s="239"/>
      <c r="F1223" s="239"/>
      <c r="G1223" s="239"/>
      <c r="H1223" s="151"/>
      <c r="I1223" s="151"/>
      <c r="J1223" s="240"/>
      <c r="K1223" s="240"/>
      <c r="L1223" s="240"/>
      <c r="M1223" s="240"/>
      <c r="N1223" s="240"/>
      <c r="O1223" s="240"/>
      <c r="P1223" s="151"/>
      <c r="Q1223" s="151"/>
      <c r="R1223" s="209"/>
      <c r="S1223" s="209"/>
      <c r="T1223" s="209"/>
      <c r="U1223" s="209"/>
    </row>
    <row r="1224" spans="2:21">
      <c r="B1224" s="239"/>
      <c r="C1224" s="239"/>
      <c r="D1224" s="239"/>
      <c r="E1224" s="239"/>
      <c r="F1224" s="239"/>
      <c r="G1224" s="239"/>
      <c r="H1224" s="151"/>
      <c r="I1224" s="151"/>
      <c r="J1224" s="240"/>
      <c r="K1224" s="240"/>
      <c r="L1224" s="240"/>
      <c r="M1224" s="240"/>
      <c r="N1224" s="240"/>
      <c r="O1224" s="240"/>
      <c r="P1224" s="151"/>
      <c r="Q1224" s="151"/>
      <c r="R1224" s="209"/>
      <c r="S1224" s="209"/>
      <c r="T1224" s="209"/>
      <c r="U1224" s="209"/>
    </row>
    <row r="1225" spans="2:21" ht="15.75" thickBot="1">
      <c r="B1225" s="242"/>
      <c r="C1225" s="242"/>
      <c r="D1225" s="242"/>
      <c r="E1225" s="242"/>
      <c r="F1225" s="242"/>
      <c r="G1225" s="242"/>
      <c r="J1225" s="241"/>
      <c r="K1225" s="241"/>
      <c r="L1225" s="241"/>
      <c r="M1225" s="241"/>
      <c r="N1225" s="241"/>
      <c r="O1225" s="241"/>
      <c r="R1225" s="215"/>
      <c r="S1225" s="215"/>
      <c r="T1225" s="215"/>
      <c r="U1225" s="215"/>
    </row>
    <row r="1226" spans="2:21">
      <c r="B1226" s="209" t="s">
        <v>105</v>
      </c>
      <c r="C1226" s="209"/>
      <c r="D1226" s="209"/>
      <c r="E1226" s="209"/>
      <c r="F1226" s="209"/>
      <c r="G1226" s="209"/>
      <c r="J1226" s="210" t="s">
        <v>106</v>
      </c>
      <c r="K1226" s="210"/>
      <c r="L1226" s="210"/>
      <c r="M1226" s="210"/>
      <c r="N1226" s="210"/>
      <c r="O1226" s="210"/>
      <c r="R1226" s="211" t="s">
        <v>143</v>
      </c>
      <c r="S1226" s="211"/>
      <c r="T1226" s="211"/>
      <c r="U1226" s="211"/>
    </row>
    <row r="1227" spans="2:21">
      <c r="B1227" s="210" t="s">
        <v>107</v>
      </c>
      <c r="C1227" s="210"/>
      <c r="D1227" s="210"/>
      <c r="E1227" s="210"/>
      <c r="F1227" s="210"/>
      <c r="G1227" s="210"/>
      <c r="J1227" s="212" t="s">
        <v>108</v>
      </c>
      <c r="K1227" s="212"/>
      <c r="L1227" s="212"/>
      <c r="M1227" s="212"/>
      <c r="N1227" s="212"/>
      <c r="O1227" s="212"/>
      <c r="P1227" s="109"/>
      <c r="Q1227" s="109"/>
      <c r="R1227" s="212" t="s">
        <v>109</v>
      </c>
      <c r="S1227" s="212"/>
      <c r="T1227" s="212"/>
      <c r="U1227" s="212"/>
    </row>
    <row r="1229" spans="2:21">
      <c r="J1229" s="213" t="s">
        <v>50</v>
      </c>
      <c r="K1229" s="213"/>
      <c r="L1229" s="213"/>
      <c r="M1229" s="213"/>
      <c r="N1229" s="213"/>
      <c r="O1229" s="213"/>
    </row>
    <row r="1230" spans="2:21">
      <c r="B1230" s="214" t="s">
        <v>153</v>
      </c>
      <c r="C1230" s="214"/>
      <c r="D1230" s="214"/>
      <c r="E1230" s="214"/>
      <c r="F1230" s="214"/>
      <c r="G1230" s="214"/>
      <c r="J1230" s="214" t="s">
        <v>48</v>
      </c>
      <c r="K1230" s="214"/>
      <c r="L1230" s="214"/>
      <c r="M1230" s="214"/>
      <c r="N1230" s="214"/>
      <c r="O1230" s="214"/>
      <c r="R1230" s="214" t="s">
        <v>51</v>
      </c>
      <c r="S1230" s="214"/>
      <c r="T1230" s="214"/>
      <c r="U1230" s="214"/>
    </row>
    <row r="1231" spans="2:21">
      <c r="B1231" s="210"/>
      <c r="C1231" s="210"/>
      <c r="D1231" s="210"/>
      <c r="E1231" s="210"/>
      <c r="F1231" s="210"/>
      <c r="G1231" s="210"/>
      <c r="J1231" s="214"/>
      <c r="K1231" s="214"/>
      <c r="L1231" s="214"/>
      <c r="M1231" s="214"/>
      <c r="N1231" s="214"/>
      <c r="O1231" s="214"/>
      <c r="R1231" s="210"/>
      <c r="S1231" s="210"/>
      <c r="T1231" s="210"/>
      <c r="U1231" s="210"/>
    </row>
    <row r="1232" spans="2:21">
      <c r="B1232" s="210"/>
      <c r="C1232" s="210"/>
      <c r="D1232" s="210"/>
      <c r="E1232" s="210"/>
      <c r="F1232" s="210"/>
      <c r="G1232" s="210"/>
      <c r="J1232" s="214"/>
      <c r="K1232" s="214"/>
      <c r="L1232" s="214"/>
      <c r="M1232" s="214"/>
      <c r="N1232" s="214"/>
      <c r="O1232" s="214"/>
      <c r="R1232" s="210"/>
      <c r="S1232" s="210"/>
      <c r="T1232" s="210"/>
      <c r="U1232" s="210"/>
    </row>
    <row r="1233" spans="2:21">
      <c r="B1233" s="210"/>
      <c r="C1233" s="210"/>
      <c r="D1233" s="210"/>
      <c r="E1233" s="210"/>
      <c r="F1233" s="210"/>
      <c r="G1233" s="210"/>
      <c r="J1233" s="214"/>
      <c r="K1233" s="214"/>
      <c r="L1233" s="214"/>
      <c r="M1233" s="214"/>
      <c r="N1233" s="214"/>
      <c r="O1233" s="214"/>
      <c r="R1233" s="210"/>
      <c r="S1233" s="210"/>
      <c r="T1233" s="210"/>
      <c r="U1233" s="210"/>
    </row>
    <row r="1234" spans="2:21" ht="15.75" thickBot="1">
      <c r="B1234" s="215"/>
      <c r="C1234" s="215"/>
      <c r="D1234" s="215"/>
      <c r="E1234" s="215"/>
      <c r="F1234" s="215"/>
      <c r="G1234" s="215"/>
      <c r="H1234" s="51"/>
      <c r="I1234" s="51"/>
      <c r="J1234" s="216"/>
      <c r="K1234" s="216"/>
      <c r="L1234" s="216"/>
      <c r="M1234" s="216"/>
      <c r="N1234" s="216"/>
      <c r="O1234" s="216"/>
      <c r="P1234" s="51"/>
      <c r="Q1234" s="51"/>
      <c r="R1234" s="215"/>
      <c r="S1234" s="215"/>
      <c r="T1234" s="215"/>
      <c r="U1234" s="215"/>
    </row>
    <row r="1235" spans="2:21">
      <c r="B1235" s="217" t="s">
        <v>110</v>
      </c>
      <c r="C1235" s="217"/>
      <c r="D1235" s="217"/>
      <c r="E1235" s="217"/>
      <c r="F1235" s="217"/>
      <c r="G1235" s="217"/>
      <c r="H1235" s="110"/>
      <c r="I1235" s="110"/>
      <c r="J1235" s="217" t="s">
        <v>111</v>
      </c>
      <c r="K1235" s="217"/>
      <c r="L1235" s="217"/>
      <c r="M1235" s="217"/>
      <c r="N1235" s="217"/>
      <c r="O1235" s="217"/>
      <c r="P1235" s="51"/>
      <c r="Q1235" s="51"/>
      <c r="R1235" s="217" t="s">
        <v>112</v>
      </c>
      <c r="S1235" s="217"/>
      <c r="T1235" s="217"/>
      <c r="U1235" s="217"/>
    </row>
    <row r="1236" spans="2:21" ht="32.25" customHeight="1">
      <c r="B1236" s="219" t="s">
        <v>152</v>
      </c>
      <c r="C1236" s="219"/>
      <c r="D1236" s="219"/>
      <c r="E1236" s="219"/>
      <c r="F1236" s="219"/>
      <c r="G1236" s="219"/>
      <c r="J1236" s="218" t="s">
        <v>113</v>
      </c>
      <c r="K1236" s="218"/>
      <c r="L1236" s="218"/>
      <c r="M1236" s="218"/>
      <c r="N1236" s="218"/>
      <c r="O1236" s="218"/>
      <c r="R1236" s="218" t="s">
        <v>114</v>
      </c>
      <c r="S1236" s="218"/>
      <c r="T1236" s="218"/>
      <c r="U1236" s="218"/>
    </row>
    <row r="1237" spans="2:21">
      <c r="B1237" s="189"/>
      <c r="C1237" s="189"/>
      <c r="D1237" s="189"/>
      <c r="E1237" s="189"/>
      <c r="F1237" s="189"/>
      <c r="G1237" s="189"/>
    </row>
    <row r="1239" spans="2:21" ht="23.25">
      <c r="B1239" s="421" t="s">
        <v>119</v>
      </c>
      <c r="C1239" s="421"/>
      <c r="D1239" s="421"/>
      <c r="E1239" s="421"/>
      <c r="F1239" s="421"/>
      <c r="G1239" s="421"/>
      <c r="H1239" s="421"/>
      <c r="I1239" s="421"/>
      <c r="J1239" s="421"/>
      <c r="K1239" s="421"/>
      <c r="L1239" s="421"/>
      <c r="M1239" s="421"/>
      <c r="N1239" s="421"/>
      <c r="O1239" s="421"/>
      <c r="P1239" s="421"/>
      <c r="Q1239" s="421"/>
      <c r="R1239" s="421"/>
      <c r="S1239" s="421"/>
      <c r="T1239" s="421"/>
      <c r="U1239" s="421"/>
    </row>
    <row r="1241" spans="2:21" ht="15" customHeight="1"/>
    <row r="1242" spans="2:21" ht="15" customHeight="1"/>
    <row r="1243" spans="2:21" ht="15" customHeight="1">
      <c r="F1243" s="1"/>
      <c r="G1243" s="1"/>
      <c r="H1243" s="1"/>
      <c r="I1243" s="1"/>
      <c r="J1243" s="1"/>
      <c r="K1243" s="1"/>
      <c r="L1243" s="1"/>
      <c r="M1243" s="1"/>
      <c r="N1243" s="1"/>
      <c r="O1243" s="1"/>
    </row>
    <row r="1244" spans="2:21" ht="15" customHeight="1">
      <c r="B1244" s="422" t="s">
        <v>123</v>
      </c>
      <c r="C1244" s="422"/>
      <c r="D1244" s="422"/>
      <c r="E1244" s="422"/>
      <c r="F1244" s="422"/>
      <c r="G1244" s="422"/>
      <c r="H1244" s="422"/>
      <c r="I1244" s="422"/>
      <c r="J1244" s="422"/>
      <c r="K1244" s="422"/>
      <c r="L1244" s="422"/>
      <c r="M1244" s="422"/>
      <c r="N1244" s="422"/>
      <c r="O1244" s="422"/>
      <c r="P1244" s="422"/>
      <c r="Q1244" s="422"/>
      <c r="R1244" s="422"/>
      <c r="S1244" s="422"/>
      <c r="T1244" s="422"/>
      <c r="U1244" s="422"/>
    </row>
    <row r="1245" spans="2:21" ht="15" customHeight="1">
      <c r="F1245" t="s">
        <v>0</v>
      </c>
    </row>
    <row r="1246" spans="2:21" ht="15" customHeight="1">
      <c r="B1246" s="2"/>
      <c r="C1246" s="2"/>
      <c r="D1246" s="2"/>
      <c r="E1246" s="2"/>
      <c r="F1246" s="2"/>
      <c r="G1246" s="2"/>
      <c r="H1246" s="2"/>
      <c r="I1246" s="2"/>
      <c r="J1246" s="2"/>
      <c r="K1246" s="2"/>
      <c r="L1246" s="2"/>
      <c r="M1246" s="2"/>
      <c r="N1246" s="2"/>
      <c r="O1246" s="2"/>
      <c r="P1246" s="2"/>
      <c r="Q1246" s="2"/>
      <c r="R1246" s="2"/>
      <c r="S1246" s="2"/>
      <c r="T1246" s="2"/>
      <c r="U1246" s="193"/>
    </row>
    <row r="1247" spans="2:21" ht="15" customHeight="1" thickBot="1">
      <c r="B1247" s="3"/>
      <c r="C1247" s="3"/>
      <c r="D1247" s="3"/>
      <c r="E1247" s="3"/>
      <c r="F1247" s="3"/>
      <c r="G1247" s="3"/>
      <c r="H1247" s="3"/>
      <c r="I1247" s="3"/>
      <c r="J1247" s="3"/>
      <c r="K1247" s="3"/>
      <c r="L1247" s="3"/>
      <c r="M1247" s="3"/>
      <c r="N1247" s="3"/>
      <c r="O1247" s="3"/>
      <c r="P1247" s="3"/>
      <c r="Q1247" s="3"/>
      <c r="R1247" s="3"/>
      <c r="S1247" s="3"/>
      <c r="T1247" s="3"/>
      <c r="U1247" s="194"/>
    </row>
    <row r="1248" spans="2:21" ht="15" customHeight="1">
      <c r="B1248" s="383" t="s">
        <v>1</v>
      </c>
      <c r="C1248" s="384"/>
      <c r="D1248" s="384"/>
      <c r="E1248" s="384"/>
      <c r="F1248" s="385"/>
      <c r="G1248" s="423" t="s">
        <v>154</v>
      </c>
      <c r="H1248" s="424"/>
      <c r="I1248" s="424"/>
      <c r="J1248" s="424"/>
      <c r="K1248" s="424"/>
      <c r="L1248" s="424"/>
      <c r="M1248" s="424"/>
      <c r="N1248" s="424"/>
      <c r="O1248" s="424"/>
      <c r="P1248" s="424"/>
      <c r="Q1248" s="424"/>
      <c r="R1248" s="424"/>
      <c r="S1248" s="424"/>
      <c r="T1248" s="424"/>
      <c r="U1248" s="425"/>
    </row>
    <row r="1249" spans="1:21" ht="15" customHeight="1">
      <c r="A1249" s="4"/>
      <c r="B1249" s="426" t="s">
        <v>2</v>
      </c>
      <c r="C1249" s="427"/>
      <c r="D1249" s="427"/>
      <c r="E1249" s="427"/>
      <c r="F1249" s="428"/>
      <c r="G1249" s="429" t="s">
        <v>151</v>
      </c>
      <c r="H1249" s="430"/>
      <c r="I1249" s="430"/>
      <c r="J1249" s="430"/>
      <c r="K1249" s="430"/>
      <c r="L1249" s="430"/>
      <c r="M1249" s="430"/>
      <c r="N1249" s="430"/>
      <c r="O1249" s="430"/>
      <c r="P1249" s="430"/>
      <c r="Q1249" s="430"/>
      <c r="R1249" s="430"/>
      <c r="S1249" s="430"/>
      <c r="T1249" s="430"/>
      <c r="U1249" s="431"/>
    </row>
    <row r="1250" spans="1:21">
      <c r="A1250" s="4"/>
      <c r="B1250" s="383" t="s">
        <v>3</v>
      </c>
      <c r="C1250" s="384"/>
      <c r="D1250" s="384"/>
      <c r="E1250" s="384"/>
      <c r="F1250" s="385"/>
      <c r="G1250" s="432" t="s">
        <v>54</v>
      </c>
      <c r="H1250" s="433"/>
      <c r="I1250" s="433"/>
      <c r="J1250" s="433"/>
      <c r="K1250" s="433"/>
      <c r="L1250" s="433"/>
      <c r="M1250" s="433"/>
      <c r="N1250" s="433"/>
      <c r="O1250" s="433"/>
      <c r="P1250" s="433"/>
      <c r="Q1250" s="433"/>
      <c r="R1250" s="433"/>
      <c r="S1250" s="433"/>
      <c r="T1250" s="433"/>
      <c r="U1250" s="434"/>
    </row>
    <row r="1251" spans="1:21" ht="15" customHeight="1">
      <c r="A1251" s="4"/>
      <c r="B1251" s="383" t="s">
        <v>4</v>
      </c>
      <c r="C1251" s="384"/>
      <c r="D1251" s="384"/>
      <c r="E1251" s="384"/>
      <c r="F1251" s="385"/>
      <c r="G1251" s="432" t="s">
        <v>55</v>
      </c>
      <c r="H1251" s="433"/>
      <c r="I1251" s="433"/>
      <c r="J1251" s="433"/>
      <c r="K1251" s="433"/>
      <c r="L1251" s="433"/>
      <c r="M1251" s="433"/>
      <c r="N1251" s="433"/>
      <c r="O1251" s="433"/>
      <c r="P1251" s="433"/>
      <c r="Q1251" s="433"/>
      <c r="R1251" s="433"/>
      <c r="S1251" s="433"/>
      <c r="T1251" s="433"/>
      <c r="U1251" s="434"/>
    </row>
    <row r="1252" spans="1:21" ht="15" customHeight="1">
      <c r="A1252" s="4"/>
      <c r="B1252" s="383" t="s">
        <v>5</v>
      </c>
      <c r="C1252" s="384"/>
      <c r="D1252" s="384"/>
      <c r="E1252" s="384"/>
      <c r="F1252" s="385"/>
      <c r="G1252" s="435" t="s">
        <v>6</v>
      </c>
      <c r="H1252" s="436"/>
      <c r="I1252" s="437">
        <v>1000000</v>
      </c>
      <c r="J1252" s="438"/>
      <c r="K1252" s="438"/>
      <c r="L1252" s="439"/>
      <c r="M1252" s="5" t="s">
        <v>7</v>
      </c>
      <c r="N1252" s="437">
        <v>0</v>
      </c>
      <c r="O1252" s="438"/>
      <c r="P1252" s="438"/>
      <c r="Q1252" s="439"/>
      <c r="R1252" s="440" t="s">
        <v>8</v>
      </c>
      <c r="S1252" s="441"/>
      <c r="T1252" s="437">
        <v>0</v>
      </c>
      <c r="U1252" s="442"/>
    </row>
    <row r="1253" spans="1:21">
      <c r="A1253" s="4"/>
      <c r="B1253" s="383" t="s">
        <v>9</v>
      </c>
      <c r="C1253" s="384"/>
      <c r="D1253" s="384"/>
      <c r="E1253" s="384"/>
      <c r="F1253" s="385"/>
      <c r="G1253" s="443" t="s">
        <v>6</v>
      </c>
      <c r="H1253" s="444"/>
      <c r="I1253" s="437">
        <v>1000000</v>
      </c>
      <c r="J1253" s="438"/>
      <c r="K1253" s="438"/>
      <c r="L1253" s="439"/>
      <c r="M1253" s="5" t="s">
        <v>7</v>
      </c>
      <c r="N1253" s="445">
        <v>0</v>
      </c>
      <c r="O1253" s="446"/>
      <c r="P1253" s="446"/>
      <c r="Q1253" s="447"/>
      <c r="R1253" s="448"/>
      <c r="S1253" s="449"/>
      <c r="T1253" s="449"/>
      <c r="U1253" s="450"/>
    </row>
    <row r="1254" spans="1:21" ht="15.75" thickBot="1">
      <c r="A1254" s="4"/>
      <c r="B1254" s="383" t="s">
        <v>10</v>
      </c>
      <c r="C1254" s="384"/>
      <c r="D1254" s="384"/>
      <c r="E1254" s="384"/>
      <c r="F1254" s="385"/>
      <c r="G1254" s="386" t="s">
        <v>120</v>
      </c>
      <c r="H1254" s="387"/>
      <c r="I1254" s="387"/>
      <c r="J1254" s="387"/>
      <c r="K1254" s="387"/>
      <c r="L1254" s="387"/>
      <c r="M1254" s="387"/>
      <c r="N1254" s="387"/>
      <c r="O1254" s="387"/>
      <c r="P1254" s="387"/>
      <c r="Q1254" s="387"/>
      <c r="R1254" s="387"/>
      <c r="S1254" s="387"/>
      <c r="T1254" s="387"/>
      <c r="U1254" s="388"/>
    </row>
    <row r="1255" spans="1:21" ht="15.75" customHeight="1" thickBot="1">
      <c r="A1255" s="4"/>
      <c r="B1255" s="389" t="s">
        <v>11</v>
      </c>
      <c r="C1255" s="390"/>
      <c r="D1255" s="390"/>
      <c r="E1255" s="390"/>
      <c r="F1255" s="391"/>
      <c r="G1255" s="392" t="s">
        <v>144</v>
      </c>
      <c r="H1255" s="393"/>
      <c r="I1255" s="393"/>
      <c r="J1255" s="393"/>
      <c r="K1255" s="393"/>
      <c r="L1255" s="393"/>
      <c r="M1255" s="393"/>
      <c r="N1255" s="393"/>
      <c r="O1255" s="393"/>
      <c r="P1255" s="393"/>
      <c r="Q1255" s="393"/>
      <c r="R1255" s="393"/>
      <c r="S1255" s="393"/>
      <c r="T1255" s="393"/>
      <c r="U1255" s="394"/>
    </row>
    <row r="1256" spans="1:21" ht="15.75" thickBot="1">
      <c r="B1256" s="395"/>
      <c r="C1256" s="395"/>
      <c r="D1256" s="395"/>
      <c r="E1256" s="395"/>
      <c r="F1256" s="395"/>
      <c r="G1256" s="395"/>
      <c r="H1256" s="395"/>
      <c r="I1256" s="395"/>
      <c r="J1256" s="395"/>
      <c r="K1256" s="395"/>
      <c r="L1256" s="395"/>
      <c r="M1256" s="395"/>
      <c r="N1256" s="395"/>
      <c r="O1256" s="395"/>
      <c r="P1256" s="395"/>
      <c r="Q1256" s="395"/>
      <c r="R1256" s="395"/>
      <c r="S1256" s="395"/>
      <c r="T1256" s="395"/>
      <c r="U1256" s="395"/>
    </row>
    <row r="1257" spans="1:21" ht="16.5" thickBot="1">
      <c r="A1257" s="4"/>
      <c r="B1257" s="324" t="s">
        <v>12</v>
      </c>
      <c r="C1257" s="325"/>
      <c r="D1257" s="326"/>
      <c r="E1257" s="325" t="s">
        <v>13</v>
      </c>
      <c r="F1257" s="326"/>
      <c r="G1257" s="330" t="s">
        <v>14</v>
      </c>
      <c r="H1257" s="331"/>
      <c r="I1257" s="331"/>
      <c r="J1257" s="331"/>
      <c r="K1257" s="331"/>
      <c r="L1257" s="331"/>
      <c r="M1257" s="331"/>
      <c r="N1257" s="331"/>
      <c r="O1257" s="331"/>
      <c r="P1257" s="331"/>
      <c r="Q1257" s="331"/>
      <c r="R1257" s="331"/>
      <c r="S1257" s="331"/>
      <c r="T1257" s="331"/>
      <c r="U1257" s="332"/>
    </row>
    <row r="1258" spans="1:21" ht="15.75" thickBot="1">
      <c r="A1258" s="4"/>
      <c r="B1258" s="327"/>
      <c r="C1258" s="328"/>
      <c r="D1258" s="329"/>
      <c r="E1258" s="328"/>
      <c r="F1258" s="329"/>
      <c r="G1258" s="333" t="s">
        <v>15</v>
      </c>
      <c r="H1258" s="334"/>
      <c r="I1258" s="280" t="s">
        <v>16</v>
      </c>
      <c r="J1258" s="281"/>
      <c r="K1258" s="281"/>
      <c r="L1258" s="281"/>
      <c r="M1258" s="281"/>
      <c r="N1258" s="282"/>
      <c r="O1258" s="401" t="s">
        <v>17</v>
      </c>
      <c r="P1258" s="402"/>
      <c r="Q1258" s="402"/>
      <c r="R1258" s="402"/>
      <c r="S1258" s="402"/>
      <c r="T1258" s="402"/>
      <c r="U1258" s="403"/>
    </row>
    <row r="1259" spans="1:21">
      <c r="A1259" s="4"/>
      <c r="B1259" s="327"/>
      <c r="C1259" s="328"/>
      <c r="D1259" s="329"/>
      <c r="E1259" s="328"/>
      <c r="F1259" s="329"/>
      <c r="G1259" s="335"/>
      <c r="H1259" s="336"/>
      <c r="I1259" s="333" t="s">
        <v>18</v>
      </c>
      <c r="J1259" s="404"/>
      <c r="K1259" s="404"/>
      <c r="L1259" s="333" t="s">
        <v>19</v>
      </c>
      <c r="M1259" s="404"/>
      <c r="N1259" s="334"/>
      <c r="O1259" s="406" t="s">
        <v>18</v>
      </c>
      <c r="P1259" s="407"/>
      <c r="Q1259" s="407"/>
      <c r="R1259" s="333" t="s">
        <v>19</v>
      </c>
      <c r="S1259" s="404"/>
      <c r="T1259" s="404"/>
      <c r="U1259" s="515" t="s">
        <v>20</v>
      </c>
    </row>
    <row r="1260" spans="1:21" ht="15.75" thickBot="1">
      <c r="A1260" s="4"/>
      <c r="B1260" s="396"/>
      <c r="C1260" s="397"/>
      <c r="D1260" s="398"/>
      <c r="E1260" s="397"/>
      <c r="F1260" s="398"/>
      <c r="G1260" s="399"/>
      <c r="H1260" s="400"/>
      <c r="I1260" s="399"/>
      <c r="J1260" s="405"/>
      <c r="K1260" s="405"/>
      <c r="L1260" s="399"/>
      <c r="M1260" s="405"/>
      <c r="N1260" s="400"/>
      <c r="O1260" s="399"/>
      <c r="P1260" s="405"/>
      <c r="Q1260" s="405"/>
      <c r="R1260" s="399"/>
      <c r="S1260" s="405"/>
      <c r="T1260" s="405"/>
      <c r="U1260" s="516"/>
    </row>
    <row r="1261" spans="1:21">
      <c r="A1261" s="4"/>
      <c r="B1261" s="408" t="s">
        <v>62</v>
      </c>
      <c r="C1261" s="409"/>
      <c r="D1261" s="410"/>
      <c r="E1261" s="411"/>
      <c r="F1261" s="412"/>
      <c r="G1261" s="413"/>
      <c r="H1261" s="414"/>
      <c r="I1261" s="415"/>
      <c r="J1261" s="416"/>
      <c r="K1261" s="414"/>
      <c r="L1261" s="417"/>
      <c r="M1261" s="416"/>
      <c r="N1261" s="418"/>
      <c r="O1261" s="419"/>
      <c r="P1261" s="420"/>
      <c r="Q1261" s="420"/>
      <c r="R1261" s="420"/>
      <c r="S1261" s="420"/>
      <c r="T1261" s="420"/>
      <c r="U1261" s="195"/>
    </row>
    <row r="1262" spans="1:21">
      <c r="A1262" s="4"/>
      <c r="B1262" s="346" t="s">
        <v>57</v>
      </c>
      <c r="C1262" s="359"/>
      <c r="D1262" s="360"/>
      <c r="E1262" s="361"/>
      <c r="F1262" s="362"/>
      <c r="G1262" s="363"/>
      <c r="H1262" s="364"/>
      <c r="I1262" s="381"/>
      <c r="J1262" s="382"/>
      <c r="K1262" s="382"/>
      <c r="L1262" s="382"/>
      <c r="M1262" s="382"/>
      <c r="N1262" s="362"/>
      <c r="O1262" s="381"/>
      <c r="P1262" s="382"/>
      <c r="Q1262" s="382"/>
      <c r="R1262" s="382"/>
      <c r="S1262" s="382"/>
      <c r="T1262" s="382"/>
      <c r="U1262" s="196"/>
    </row>
    <row r="1263" spans="1:21">
      <c r="A1263" s="4"/>
      <c r="B1263" s="307" t="s">
        <v>58</v>
      </c>
      <c r="C1263" s="308"/>
      <c r="D1263" s="309"/>
      <c r="E1263" s="310" t="s">
        <v>61</v>
      </c>
      <c r="F1263" s="311"/>
      <c r="G1263" s="351">
        <v>3</v>
      </c>
      <c r="H1263" s="353"/>
      <c r="I1263" s="314">
        <v>0</v>
      </c>
      <c r="J1263" s="315"/>
      <c r="K1263" s="316"/>
      <c r="L1263" s="314">
        <v>0</v>
      </c>
      <c r="M1263" s="315"/>
      <c r="N1263" s="352"/>
      <c r="O1263" s="317">
        <f>+I1263+O1108</f>
        <v>3</v>
      </c>
      <c r="P1263" s="315"/>
      <c r="Q1263" s="316"/>
      <c r="R1263" s="317">
        <f>+L1263+R1108</f>
        <v>3</v>
      </c>
      <c r="S1263" s="315"/>
      <c r="T1263" s="316"/>
      <c r="U1263" s="60">
        <f>R1263/G1263</f>
        <v>1</v>
      </c>
    </row>
    <row r="1264" spans="1:21">
      <c r="A1264" s="4"/>
      <c r="B1264" s="307" t="s">
        <v>59</v>
      </c>
      <c r="C1264" s="308"/>
      <c r="D1264" s="309"/>
      <c r="E1264" s="310" t="s">
        <v>61</v>
      </c>
      <c r="F1264" s="311"/>
      <c r="G1264" s="351">
        <v>30</v>
      </c>
      <c r="H1264" s="353"/>
      <c r="I1264" s="314">
        <v>0</v>
      </c>
      <c r="J1264" s="315"/>
      <c r="K1264" s="316"/>
      <c r="L1264" s="314">
        <v>0</v>
      </c>
      <c r="M1264" s="315"/>
      <c r="N1264" s="352"/>
      <c r="O1264" s="317">
        <f>+I1264+O1109</f>
        <v>30</v>
      </c>
      <c r="P1264" s="315"/>
      <c r="Q1264" s="316"/>
      <c r="R1264" s="317">
        <f>+L1264+R1109</f>
        <v>30</v>
      </c>
      <c r="S1264" s="315"/>
      <c r="T1264" s="316"/>
      <c r="U1264" s="60">
        <f t="shared" ref="U1264:U1325" si="151">R1264/G1264</f>
        <v>1</v>
      </c>
    </row>
    <row r="1265" spans="1:21">
      <c r="A1265" s="147"/>
      <c r="B1265" s="307" t="s">
        <v>60</v>
      </c>
      <c r="C1265" s="308"/>
      <c r="D1265" s="309"/>
      <c r="E1265" s="310" t="s">
        <v>61</v>
      </c>
      <c r="F1265" s="311"/>
      <c r="G1265" s="351">
        <v>1028</v>
      </c>
      <c r="H1265" s="316"/>
      <c r="I1265" s="354">
        <v>60</v>
      </c>
      <c r="J1265" s="355"/>
      <c r="K1265" s="356"/>
      <c r="L1265" s="354">
        <v>60</v>
      </c>
      <c r="M1265" s="355"/>
      <c r="N1265" s="358"/>
      <c r="O1265" s="317">
        <f>+I1265+O1110</f>
        <v>840</v>
      </c>
      <c r="P1265" s="315"/>
      <c r="Q1265" s="316"/>
      <c r="R1265" s="317">
        <f>+L1265+R1110</f>
        <v>866</v>
      </c>
      <c r="S1265" s="315"/>
      <c r="T1265" s="316"/>
      <c r="U1265" s="60">
        <f t="shared" si="151"/>
        <v>0.84241245136186771</v>
      </c>
    </row>
    <row r="1266" spans="1:21">
      <c r="A1266" s="4"/>
      <c r="B1266" s="346" t="s">
        <v>63</v>
      </c>
      <c r="C1266" s="359"/>
      <c r="D1266" s="360"/>
      <c r="E1266" s="361"/>
      <c r="F1266" s="362"/>
      <c r="G1266" s="363"/>
      <c r="H1266" s="364"/>
      <c r="I1266" s="365"/>
      <c r="J1266" s="366"/>
      <c r="K1266" s="366"/>
      <c r="L1266" s="366"/>
      <c r="M1266" s="366"/>
      <c r="N1266" s="367"/>
      <c r="O1266" s="365"/>
      <c r="P1266" s="366"/>
      <c r="Q1266" s="366"/>
      <c r="R1266" s="366"/>
      <c r="S1266" s="366"/>
      <c r="T1266" s="366"/>
      <c r="U1266" s="60"/>
    </row>
    <row r="1267" spans="1:21">
      <c r="A1267" s="4"/>
      <c r="B1267" s="307" t="s">
        <v>58</v>
      </c>
      <c r="C1267" s="308"/>
      <c r="D1267" s="309"/>
      <c r="E1267" s="310" t="s">
        <v>61</v>
      </c>
      <c r="F1267" s="311"/>
      <c r="G1267" s="351">
        <v>3</v>
      </c>
      <c r="H1267" s="353"/>
      <c r="I1267" s="354">
        <v>0</v>
      </c>
      <c r="J1267" s="355"/>
      <c r="K1267" s="356"/>
      <c r="L1267" s="354">
        <v>0</v>
      </c>
      <c r="M1267" s="355"/>
      <c r="N1267" s="358"/>
      <c r="O1267" s="317">
        <f>+I1267+O1112</f>
        <v>3</v>
      </c>
      <c r="P1267" s="315"/>
      <c r="Q1267" s="316"/>
      <c r="R1267" s="317">
        <f>+L1267+R1112</f>
        <v>3</v>
      </c>
      <c r="S1267" s="315"/>
      <c r="T1267" s="316"/>
      <c r="U1267" s="60">
        <f t="shared" si="151"/>
        <v>1</v>
      </c>
    </row>
    <row r="1268" spans="1:21">
      <c r="A1268" s="4"/>
      <c r="B1268" s="307" t="s">
        <v>59</v>
      </c>
      <c r="C1268" s="308"/>
      <c r="D1268" s="309"/>
      <c r="E1268" s="310" t="s">
        <v>61</v>
      </c>
      <c r="F1268" s="311"/>
      <c r="G1268" s="351">
        <v>30</v>
      </c>
      <c r="H1268" s="353"/>
      <c r="I1268" s="354">
        <v>0</v>
      </c>
      <c r="J1268" s="355"/>
      <c r="K1268" s="356"/>
      <c r="L1268" s="354">
        <v>0</v>
      </c>
      <c r="M1268" s="355"/>
      <c r="N1268" s="358"/>
      <c r="O1268" s="317">
        <f>+I1268+O1113</f>
        <v>30</v>
      </c>
      <c r="P1268" s="315"/>
      <c r="Q1268" s="316"/>
      <c r="R1268" s="317">
        <f>+L1268+R1113</f>
        <v>30</v>
      </c>
      <c r="S1268" s="315"/>
      <c r="T1268" s="316"/>
      <c r="U1268" s="60">
        <f t="shared" si="151"/>
        <v>1</v>
      </c>
    </row>
    <row r="1269" spans="1:21">
      <c r="A1269" s="147"/>
      <c r="B1269" s="307" t="s">
        <v>60</v>
      </c>
      <c r="C1269" s="308"/>
      <c r="D1269" s="309"/>
      <c r="E1269" s="310" t="s">
        <v>61</v>
      </c>
      <c r="F1269" s="311"/>
      <c r="G1269" s="351">
        <v>1028</v>
      </c>
      <c r="H1269" s="316"/>
      <c r="I1269" s="354">
        <v>60</v>
      </c>
      <c r="J1269" s="355"/>
      <c r="K1269" s="356"/>
      <c r="L1269" s="354">
        <v>60</v>
      </c>
      <c r="M1269" s="355"/>
      <c r="N1269" s="358"/>
      <c r="O1269" s="317">
        <f>+I1269+O1114</f>
        <v>840</v>
      </c>
      <c r="P1269" s="315"/>
      <c r="Q1269" s="316"/>
      <c r="R1269" s="317">
        <f>+L1269+R1114</f>
        <v>866</v>
      </c>
      <c r="S1269" s="315"/>
      <c r="T1269" s="316"/>
      <c r="U1269" s="60">
        <f t="shared" si="151"/>
        <v>0.84241245136186771</v>
      </c>
    </row>
    <row r="1270" spans="1:21">
      <c r="A1270" s="4"/>
      <c r="B1270" s="346" t="s">
        <v>64</v>
      </c>
      <c r="C1270" s="359"/>
      <c r="D1270" s="360"/>
      <c r="E1270" s="361"/>
      <c r="F1270" s="362"/>
      <c r="G1270" s="363"/>
      <c r="H1270" s="364"/>
      <c r="I1270" s="365"/>
      <c r="J1270" s="366"/>
      <c r="K1270" s="366"/>
      <c r="L1270" s="366"/>
      <c r="M1270" s="366"/>
      <c r="N1270" s="367"/>
      <c r="O1270" s="365"/>
      <c r="P1270" s="366"/>
      <c r="Q1270" s="366"/>
      <c r="R1270" s="366"/>
      <c r="S1270" s="366"/>
      <c r="T1270" s="366"/>
      <c r="U1270" s="60"/>
    </row>
    <row r="1271" spans="1:21">
      <c r="A1271" s="4"/>
      <c r="B1271" s="307" t="s">
        <v>58</v>
      </c>
      <c r="C1271" s="308"/>
      <c r="D1271" s="309"/>
      <c r="E1271" s="310" t="s">
        <v>61</v>
      </c>
      <c r="F1271" s="311"/>
      <c r="G1271" s="351">
        <v>3</v>
      </c>
      <c r="H1271" s="353"/>
      <c r="I1271" s="354">
        <v>0</v>
      </c>
      <c r="J1271" s="355"/>
      <c r="K1271" s="356"/>
      <c r="L1271" s="354">
        <v>0</v>
      </c>
      <c r="M1271" s="355"/>
      <c r="N1271" s="358"/>
      <c r="O1271" s="317">
        <f>+I1271+O1116</f>
        <v>3</v>
      </c>
      <c r="P1271" s="315"/>
      <c r="Q1271" s="316"/>
      <c r="R1271" s="317">
        <f>+L1271+R1116</f>
        <v>3</v>
      </c>
      <c r="S1271" s="315"/>
      <c r="T1271" s="316"/>
      <c r="U1271" s="60">
        <f t="shared" si="151"/>
        <v>1</v>
      </c>
    </row>
    <row r="1272" spans="1:21">
      <c r="A1272" s="4"/>
      <c r="B1272" s="307" t="s">
        <v>59</v>
      </c>
      <c r="C1272" s="308"/>
      <c r="D1272" s="309"/>
      <c r="E1272" s="310" t="s">
        <v>61</v>
      </c>
      <c r="F1272" s="311"/>
      <c r="G1272" s="351">
        <v>30</v>
      </c>
      <c r="H1272" s="353"/>
      <c r="I1272" s="354">
        <v>0</v>
      </c>
      <c r="J1272" s="355"/>
      <c r="K1272" s="356"/>
      <c r="L1272" s="354">
        <v>0</v>
      </c>
      <c r="M1272" s="355"/>
      <c r="N1272" s="358"/>
      <c r="O1272" s="317">
        <f>+I1272+O1117</f>
        <v>30</v>
      </c>
      <c r="P1272" s="315"/>
      <c r="Q1272" s="316"/>
      <c r="R1272" s="317">
        <f>+L1272+R1117</f>
        <v>30</v>
      </c>
      <c r="S1272" s="315"/>
      <c r="T1272" s="316"/>
      <c r="U1272" s="60">
        <f t="shared" si="151"/>
        <v>1</v>
      </c>
    </row>
    <row r="1273" spans="1:21">
      <c r="A1273" s="147"/>
      <c r="B1273" s="307" t="s">
        <v>60</v>
      </c>
      <c r="C1273" s="308"/>
      <c r="D1273" s="309"/>
      <c r="E1273" s="310" t="s">
        <v>61</v>
      </c>
      <c r="F1273" s="311"/>
      <c r="G1273" s="351">
        <v>514</v>
      </c>
      <c r="H1273" s="316"/>
      <c r="I1273" s="354">
        <v>0</v>
      </c>
      <c r="J1273" s="355"/>
      <c r="K1273" s="356"/>
      <c r="L1273" s="354">
        <v>0</v>
      </c>
      <c r="M1273" s="355"/>
      <c r="N1273" s="358"/>
      <c r="O1273" s="317">
        <f>+I1273+O1118</f>
        <v>514</v>
      </c>
      <c r="P1273" s="315"/>
      <c r="Q1273" s="316"/>
      <c r="R1273" s="317">
        <f>+L1273+R1118</f>
        <v>514</v>
      </c>
      <c r="S1273" s="315"/>
      <c r="T1273" s="316"/>
      <c r="U1273" s="60">
        <f t="shared" si="151"/>
        <v>1</v>
      </c>
    </row>
    <row r="1274" spans="1:21">
      <c r="A1274" s="4"/>
      <c r="B1274" s="346" t="s">
        <v>65</v>
      </c>
      <c r="C1274" s="359"/>
      <c r="D1274" s="360"/>
      <c r="E1274" s="361"/>
      <c r="F1274" s="362"/>
      <c r="G1274" s="363"/>
      <c r="H1274" s="364"/>
      <c r="I1274" s="365"/>
      <c r="J1274" s="366"/>
      <c r="K1274" s="366"/>
      <c r="L1274" s="366"/>
      <c r="M1274" s="366"/>
      <c r="N1274" s="367"/>
      <c r="O1274" s="365"/>
      <c r="P1274" s="366"/>
      <c r="Q1274" s="366"/>
      <c r="R1274" s="366"/>
      <c r="S1274" s="366"/>
      <c r="T1274" s="366"/>
      <c r="U1274" s="60"/>
    </row>
    <row r="1275" spans="1:21">
      <c r="A1275" s="4"/>
      <c r="B1275" s="307" t="s">
        <v>58</v>
      </c>
      <c r="C1275" s="308"/>
      <c r="D1275" s="309"/>
      <c r="E1275" s="310" t="s">
        <v>61</v>
      </c>
      <c r="F1275" s="311"/>
      <c r="G1275" s="351">
        <v>3</v>
      </c>
      <c r="H1275" s="353"/>
      <c r="I1275" s="354">
        <v>0</v>
      </c>
      <c r="J1275" s="355"/>
      <c r="K1275" s="356"/>
      <c r="L1275" s="354">
        <v>0</v>
      </c>
      <c r="M1275" s="355"/>
      <c r="N1275" s="358"/>
      <c r="O1275" s="317">
        <f>+I1275+O1120</f>
        <v>3</v>
      </c>
      <c r="P1275" s="315"/>
      <c r="Q1275" s="316"/>
      <c r="R1275" s="317">
        <f>+L1275+R1120</f>
        <v>3</v>
      </c>
      <c r="S1275" s="315"/>
      <c r="T1275" s="316"/>
      <c r="U1275" s="60">
        <f t="shared" si="151"/>
        <v>1</v>
      </c>
    </row>
    <row r="1276" spans="1:21">
      <c r="A1276" s="4"/>
      <c r="B1276" s="307" t="s">
        <v>59</v>
      </c>
      <c r="C1276" s="308"/>
      <c r="D1276" s="309"/>
      <c r="E1276" s="310" t="s">
        <v>61</v>
      </c>
      <c r="F1276" s="311"/>
      <c r="G1276" s="351">
        <v>30</v>
      </c>
      <c r="H1276" s="353"/>
      <c r="I1276" s="354">
        <v>0</v>
      </c>
      <c r="J1276" s="355"/>
      <c r="K1276" s="356"/>
      <c r="L1276" s="354">
        <v>0</v>
      </c>
      <c r="M1276" s="355"/>
      <c r="N1276" s="358"/>
      <c r="O1276" s="317">
        <f>+I1276+O1121</f>
        <v>30</v>
      </c>
      <c r="P1276" s="315"/>
      <c r="Q1276" s="316"/>
      <c r="R1276" s="317">
        <f>+L1276+R1121</f>
        <v>30</v>
      </c>
      <c r="S1276" s="315"/>
      <c r="T1276" s="316"/>
      <c r="U1276" s="60">
        <f t="shared" si="151"/>
        <v>1</v>
      </c>
    </row>
    <row r="1277" spans="1:21">
      <c r="A1277" s="147"/>
      <c r="B1277" s="307" t="s">
        <v>60</v>
      </c>
      <c r="C1277" s="308"/>
      <c r="D1277" s="309"/>
      <c r="E1277" s="310" t="s">
        <v>61</v>
      </c>
      <c r="F1277" s="311"/>
      <c r="G1277" s="351">
        <v>1047</v>
      </c>
      <c r="H1277" s="316"/>
      <c r="I1277" s="354">
        <v>63</v>
      </c>
      <c r="J1277" s="355"/>
      <c r="K1277" s="356"/>
      <c r="L1277" s="354">
        <v>68</v>
      </c>
      <c r="M1277" s="355"/>
      <c r="N1277" s="358"/>
      <c r="O1277" s="317">
        <f>+I1277+O1122</f>
        <v>840</v>
      </c>
      <c r="P1277" s="315"/>
      <c r="Q1277" s="316"/>
      <c r="R1277" s="317">
        <f>+L1277+R1122</f>
        <v>807</v>
      </c>
      <c r="S1277" s="315"/>
      <c r="T1277" s="316"/>
      <c r="U1277" s="60">
        <f t="shared" si="151"/>
        <v>0.77077363896848139</v>
      </c>
    </row>
    <row r="1278" spans="1:21">
      <c r="A1278" s="4"/>
      <c r="B1278" s="346" t="s">
        <v>66</v>
      </c>
      <c r="C1278" s="359"/>
      <c r="D1278" s="360"/>
      <c r="E1278" s="361"/>
      <c r="F1278" s="362"/>
      <c r="G1278" s="363"/>
      <c r="H1278" s="364"/>
      <c r="I1278" s="365"/>
      <c r="J1278" s="366"/>
      <c r="K1278" s="366"/>
      <c r="L1278" s="366"/>
      <c r="M1278" s="366"/>
      <c r="N1278" s="367"/>
      <c r="O1278" s="365"/>
      <c r="P1278" s="366"/>
      <c r="Q1278" s="366"/>
      <c r="R1278" s="366"/>
      <c r="S1278" s="366"/>
      <c r="T1278" s="366"/>
      <c r="U1278" s="60"/>
    </row>
    <row r="1279" spans="1:21">
      <c r="A1279" s="4"/>
      <c r="B1279" s="307" t="s">
        <v>58</v>
      </c>
      <c r="C1279" s="308"/>
      <c r="D1279" s="309"/>
      <c r="E1279" s="310" t="s">
        <v>61</v>
      </c>
      <c r="F1279" s="311"/>
      <c r="G1279" s="351">
        <v>3</v>
      </c>
      <c r="H1279" s="353"/>
      <c r="I1279" s="354">
        <v>0</v>
      </c>
      <c r="J1279" s="355"/>
      <c r="K1279" s="356"/>
      <c r="L1279" s="354">
        <v>0</v>
      </c>
      <c r="M1279" s="355"/>
      <c r="N1279" s="358"/>
      <c r="O1279" s="317">
        <f>+I1279+O1124</f>
        <v>3</v>
      </c>
      <c r="P1279" s="315"/>
      <c r="Q1279" s="316"/>
      <c r="R1279" s="317">
        <f>+L1279+R1124</f>
        <v>3</v>
      </c>
      <c r="S1279" s="315"/>
      <c r="T1279" s="316"/>
      <c r="U1279" s="60">
        <f t="shared" si="151"/>
        <v>1</v>
      </c>
    </row>
    <row r="1280" spans="1:21">
      <c r="A1280" s="4"/>
      <c r="B1280" s="307" t="s">
        <v>59</v>
      </c>
      <c r="C1280" s="308"/>
      <c r="D1280" s="309"/>
      <c r="E1280" s="310" t="s">
        <v>61</v>
      </c>
      <c r="F1280" s="311"/>
      <c r="G1280" s="351">
        <v>30</v>
      </c>
      <c r="H1280" s="353"/>
      <c r="I1280" s="354">
        <v>0</v>
      </c>
      <c r="J1280" s="355"/>
      <c r="K1280" s="356"/>
      <c r="L1280" s="354">
        <v>0</v>
      </c>
      <c r="M1280" s="355"/>
      <c r="N1280" s="358"/>
      <c r="O1280" s="317">
        <f>+I1280+O1125</f>
        <v>30</v>
      </c>
      <c r="P1280" s="315"/>
      <c r="Q1280" s="316"/>
      <c r="R1280" s="317">
        <f>+L1280+R1125</f>
        <v>30</v>
      </c>
      <c r="S1280" s="315"/>
      <c r="T1280" s="316"/>
      <c r="U1280" s="60">
        <f t="shared" si="151"/>
        <v>1</v>
      </c>
    </row>
    <row r="1281" spans="1:21">
      <c r="A1281" s="147"/>
      <c r="B1281" s="307" t="s">
        <v>60</v>
      </c>
      <c r="C1281" s="308"/>
      <c r="D1281" s="309"/>
      <c r="E1281" s="310" t="s">
        <v>61</v>
      </c>
      <c r="F1281" s="311"/>
      <c r="G1281" s="351">
        <v>1130</v>
      </c>
      <c r="H1281" s="316"/>
      <c r="I1281" s="354">
        <v>60</v>
      </c>
      <c r="J1281" s="355"/>
      <c r="K1281" s="356"/>
      <c r="L1281" s="354">
        <v>60</v>
      </c>
      <c r="M1281" s="355"/>
      <c r="N1281" s="358"/>
      <c r="O1281" s="317">
        <f>+I1281+O1126</f>
        <v>930</v>
      </c>
      <c r="P1281" s="315"/>
      <c r="Q1281" s="316"/>
      <c r="R1281" s="317">
        <f>+L1281+R1126</f>
        <v>840</v>
      </c>
      <c r="S1281" s="315"/>
      <c r="T1281" s="316"/>
      <c r="U1281" s="60">
        <f t="shared" si="151"/>
        <v>0.74336283185840712</v>
      </c>
    </row>
    <row r="1282" spans="1:21">
      <c r="A1282" s="4"/>
      <c r="B1282" s="346" t="s">
        <v>96</v>
      </c>
      <c r="C1282" s="359"/>
      <c r="D1282" s="360"/>
      <c r="E1282" s="361"/>
      <c r="F1282" s="362"/>
      <c r="G1282" s="363"/>
      <c r="H1282" s="364"/>
      <c r="I1282" s="365"/>
      <c r="J1282" s="366"/>
      <c r="K1282" s="366"/>
      <c r="L1282" s="366"/>
      <c r="M1282" s="366"/>
      <c r="N1282" s="367"/>
      <c r="O1282" s="365"/>
      <c r="P1282" s="366"/>
      <c r="Q1282" s="366"/>
      <c r="R1282" s="366"/>
      <c r="S1282" s="366"/>
      <c r="T1282" s="366"/>
      <c r="U1282" s="60"/>
    </row>
    <row r="1283" spans="1:21">
      <c r="A1283" s="4"/>
      <c r="B1283" s="307" t="s">
        <v>58</v>
      </c>
      <c r="C1283" s="308"/>
      <c r="D1283" s="309"/>
      <c r="E1283" s="310" t="s">
        <v>61</v>
      </c>
      <c r="F1283" s="311"/>
      <c r="G1283" s="351">
        <v>3</v>
      </c>
      <c r="H1283" s="353"/>
      <c r="I1283" s="354">
        <v>0</v>
      </c>
      <c r="J1283" s="355"/>
      <c r="K1283" s="356"/>
      <c r="L1283" s="354">
        <v>0</v>
      </c>
      <c r="M1283" s="355"/>
      <c r="N1283" s="358"/>
      <c r="O1283" s="317">
        <f>+I1283+O1128</f>
        <v>3</v>
      </c>
      <c r="P1283" s="315"/>
      <c r="Q1283" s="316"/>
      <c r="R1283" s="317">
        <f>+L1283+R1128</f>
        <v>3</v>
      </c>
      <c r="S1283" s="315"/>
      <c r="T1283" s="316"/>
      <c r="U1283" s="60">
        <f t="shared" si="151"/>
        <v>1</v>
      </c>
    </row>
    <row r="1284" spans="1:21">
      <c r="A1284" s="4"/>
      <c r="B1284" s="307" t="s">
        <v>59</v>
      </c>
      <c r="C1284" s="308"/>
      <c r="D1284" s="309"/>
      <c r="E1284" s="310" t="s">
        <v>61</v>
      </c>
      <c r="F1284" s="311"/>
      <c r="G1284" s="351">
        <v>30</v>
      </c>
      <c r="H1284" s="353"/>
      <c r="I1284" s="354">
        <v>0</v>
      </c>
      <c r="J1284" s="355"/>
      <c r="K1284" s="356"/>
      <c r="L1284" s="354">
        <v>0</v>
      </c>
      <c r="M1284" s="355"/>
      <c r="N1284" s="358"/>
      <c r="O1284" s="317">
        <f>+I1284+O1129</f>
        <v>30</v>
      </c>
      <c r="P1284" s="315"/>
      <c r="Q1284" s="316"/>
      <c r="R1284" s="317">
        <f>+L1284+R1129</f>
        <v>30</v>
      </c>
      <c r="S1284" s="315"/>
      <c r="T1284" s="316"/>
      <c r="U1284" s="60">
        <f t="shared" si="151"/>
        <v>1</v>
      </c>
    </row>
    <row r="1285" spans="1:21">
      <c r="A1285" s="147"/>
      <c r="B1285" s="307" t="s">
        <v>60</v>
      </c>
      <c r="C1285" s="308"/>
      <c r="D1285" s="309"/>
      <c r="E1285" s="310" t="s">
        <v>61</v>
      </c>
      <c r="F1285" s="311"/>
      <c r="G1285" s="351">
        <v>1049</v>
      </c>
      <c r="H1285" s="316"/>
      <c r="I1285" s="354">
        <v>60</v>
      </c>
      <c r="J1285" s="355"/>
      <c r="K1285" s="356"/>
      <c r="L1285" s="354">
        <v>60</v>
      </c>
      <c r="M1285" s="355"/>
      <c r="N1285" s="358"/>
      <c r="O1285" s="317">
        <f>+I1285+O1130</f>
        <v>857</v>
      </c>
      <c r="P1285" s="315"/>
      <c r="Q1285" s="316"/>
      <c r="R1285" s="317">
        <f>+L1285+R1130</f>
        <v>787</v>
      </c>
      <c r="S1285" s="315"/>
      <c r="T1285" s="316"/>
      <c r="U1285" s="60">
        <f t="shared" si="151"/>
        <v>0.75023832221163012</v>
      </c>
    </row>
    <row r="1286" spans="1:21">
      <c r="A1286" s="4"/>
      <c r="B1286" s="346" t="s">
        <v>67</v>
      </c>
      <c r="C1286" s="359"/>
      <c r="D1286" s="360"/>
      <c r="E1286" s="361"/>
      <c r="F1286" s="362"/>
      <c r="G1286" s="363"/>
      <c r="H1286" s="364"/>
      <c r="I1286" s="365"/>
      <c r="J1286" s="366"/>
      <c r="K1286" s="366"/>
      <c r="L1286" s="366"/>
      <c r="M1286" s="366"/>
      <c r="N1286" s="367"/>
      <c r="O1286" s="365"/>
      <c r="P1286" s="366"/>
      <c r="Q1286" s="366"/>
      <c r="R1286" s="366"/>
      <c r="S1286" s="366"/>
      <c r="T1286" s="366"/>
      <c r="U1286" s="60"/>
    </row>
    <row r="1287" spans="1:21">
      <c r="A1287" s="4"/>
      <c r="B1287" s="307" t="s">
        <v>58</v>
      </c>
      <c r="C1287" s="308"/>
      <c r="D1287" s="309"/>
      <c r="E1287" s="310" t="s">
        <v>61</v>
      </c>
      <c r="F1287" s="311"/>
      <c r="G1287" s="351">
        <v>2</v>
      </c>
      <c r="H1287" s="353"/>
      <c r="I1287" s="354">
        <v>0</v>
      </c>
      <c r="J1287" s="355"/>
      <c r="K1287" s="356"/>
      <c r="L1287" s="354">
        <v>0</v>
      </c>
      <c r="M1287" s="355"/>
      <c r="N1287" s="358"/>
      <c r="O1287" s="317">
        <f>+I1287+O1132</f>
        <v>2</v>
      </c>
      <c r="P1287" s="315"/>
      <c r="Q1287" s="316"/>
      <c r="R1287" s="317">
        <f>+L1287+R1132</f>
        <v>2</v>
      </c>
      <c r="S1287" s="315"/>
      <c r="T1287" s="316"/>
      <c r="U1287" s="60">
        <f t="shared" si="151"/>
        <v>1</v>
      </c>
    </row>
    <row r="1288" spans="1:21">
      <c r="A1288" s="4"/>
      <c r="B1288" s="307" t="s">
        <v>59</v>
      </c>
      <c r="C1288" s="308"/>
      <c r="D1288" s="309"/>
      <c r="E1288" s="310" t="s">
        <v>61</v>
      </c>
      <c r="F1288" s="311"/>
      <c r="G1288" s="351">
        <v>20</v>
      </c>
      <c r="H1288" s="353"/>
      <c r="I1288" s="354">
        <v>0</v>
      </c>
      <c r="J1288" s="355"/>
      <c r="K1288" s="356"/>
      <c r="L1288" s="354">
        <v>0</v>
      </c>
      <c r="M1288" s="355"/>
      <c r="N1288" s="358"/>
      <c r="O1288" s="317">
        <f>+I1288+O1133</f>
        <v>20</v>
      </c>
      <c r="P1288" s="315"/>
      <c r="Q1288" s="316"/>
      <c r="R1288" s="317">
        <f>+L1288+R1133</f>
        <v>20</v>
      </c>
      <c r="S1288" s="315"/>
      <c r="T1288" s="316"/>
      <c r="U1288" s="60">
        <f t="shared" si="151"/>
        <v>1</v>
      </c>
    </row>
    <row r="1289" spans="1:21">
      <c r="A1289" s="147"/>
      <c r="B1289" s="307" t="s">
        <v>60</v>
      </c>
      <c r="C1289" s="308"/>
      <c r="D1289" s="309"/>
      <c r="E1289" s="310" t="s">
        <v>61</v>
      </c>
      <c r="F1289" s="311"/>
      <c r="G1289" s="351">
        <v>350</v>
      </c>
      <c r="H1289" s="316"/>
      <c r="I1289" s="354">
        <v>0</v>
      </c>
      <c r="J1289" s="355"/>
      <c r="K1289" s="356"/>
      <c r="L1289" s="354">
        <v>0</v>
      </c>
      <c r="M1289" s="355"/>
      <c r="N1289" s="358"/>
      <c r="O1289" s="317">
        <f>+I1289+O1134</f>
        <v>350</v>
      </c>
      <c r="P1289" s="315"/>
      <c r="Q1289" s="316"/>
      <c r="R1289" s="317">
        <f>+L1289+R1134</f>
        <v>350</v>
      </c>
      <c r="S1289" s="315"/>
      <c r="T1289" s="316"/>
      <c r="U1289" s="60">
        <f t="shared" si="151"/>
        <v>1</v>
      </c>
    </row>
    <row r="1290" spans="1:21">
      <c r="A1290" s="4"/>
      <c r="B1290" s="346" t="s">
        <v>68</v>
      </c>
      <c r="C1290" s="359"/>
      <c r="D1290" s="360"/>
      <c r="E1290" s="361"/>
      <c r="F1290" s="362"/>
      <c r="G1290" s="363"/>
      <c r="H1290" s="364"/>
      <c r="I1290" s="365"/>
      <c r="J1290" s="366"/>
      <c r="K1290" s="366"/>
      <c r="L1290" s="366"/>
      <c r="M1290" s="366"/>
      <c r="N1290" s="367"/>
      <c r="O1290" s="365"/>
      <c r="P1290" s="366"/>
      <c r="Q1290" s="366"/>
      <c r="R1290" s="366"/>
      <c r="S1290" s="366"/>
      <c r="T1290" s="366"/>
      <c r="U1290" s="60"/>
    </row>
    <row r="1291" spans="1:21">
      <c r="A1291" s="4"/>
      <c r="B1291" s="307" t="s">
        <v>58</v>
      </c>
      <c r="C1291" s="308"/>
      <c r="D1291" s="309"/>
      <c r="E1291" s="310" t="s">
        <v>61</v>
      </c>
      <c r="F1291" s="311"/>
      <c r="G1291" s="351">
        <v>2</v>
      </c>
      <c r="H1291" s="353"/>
      <c r="I1291" s="354">
        <v>0</v>
      </c>
      <c r="J1291" s="355"/>
      <c r="K1291" s="356"/>
      <c r="L1291" s="354">
        <v>0</v>
      </c>
      <c r="M1291" s="355"/>
      <c r="N1291" s="358"/>
      <c r="O1291" s="317">
        <f>+I1291+O1136</f>
        <v>2</v>
      </c>
      <c r="P1291" s="315"/>
      <c r="Q1291" s="316"/>
      <c r="R1291" s="317">
        <f>+L1291+R1136</f>
        <v>2</v>
      </c>
      <c r="S1291" s="315"/>
      <c r="T1291" s="316"/>
      <c r="U1291" s="60">
        <f t="shared" si="151"/>
        <v>1</v>
      </c>
    </row>
    <row r="1292" spans="1:21">
      <c r="A1292" s="4"/>
      <c r="B1292" s="307" t="s">
        <v>59</v>
      </c>
      <c r="C1292" s="308"/>
      <c r="D1292" s="309"/>
      <c r="E1292" s="310" t="s">
        <v>61</v>
      </c>
      <c r="F1292" s="311"/>
      <c r="G1292" s="351">
        <v>20</v>
      </c>
      <c r="H1292" s="353"/>
      <c r="I1292" s="354">
        <v>0</v>
      </c>
      <c r="J1292" s="355"/>
      <c r="K1292" s="356"/>
      <c r="L1292" s="354">
        <v>0</v>
      </c>
      <c r="M1292" s="355"/>
      <c r="N1292" s="358"/>
      <c r="O1292" s="317">
        <f>+I1292+O1137</f>
        <v>20</v>
      </c>
      <c r="P1292" s="315"/>
      <c r="Q1292" s="316"/>
      <c r="R1292" s="317">
        <f>+L1292+R1137</f>
        <v>20</v>
      </c>
      <c r="S1292" s="315"/>
      <c r="T1292" s="316"/>
      <c r="U1292" s="60">
        <f t="shared" si="151"/>
        <v>1</v>
      </c>
    </row>
    <row r="1293" spans="1:21">
      <c r="A1293" s="147"/>
      <c r="B1293" s="307" t="s">
        <v>60</v>
      </c>
      <c r="C1293" s="308"/>
      <c r="D1293" s="309"/>
      <c r="E1293" s="310" t="s">
        <v>61</v>
      </c>
      <c r="F1293" s="311"/>
      <c r="G1293" s="351">
        <v>333</v>
      </c>
      <c r="H1293" s="316"/>
      <c r="I1293" s="354">
        <v>0</v>
      </c>
      <c r="J1293" s="355"/>
      <c r="K1293" s="356"/>
      <c r="L1293" s="354">
        <v>0</v>
      </c>
      <c r="M1293" s="355"/>
      <c r="N1293" s="358"/>
      <c r="O1293" s="317">
        <f>+I1293+O1138</f>
        <v>333</v>
      </c>
      <c r="P1293" s="315"/>
      <c r="Q1293" s="316"/>
      <c r="R1293" s="317">
        <f>+L1293+R1138</f>
        <v>333</v>
      </c>
      <c r="S1293" s="315"/>
      <c r="T1293" s="316"/>
      <c r="U1293" s="60">
        <f t="shared" si="151"/>
        <v>1</v>
      </c>
    </row>
    <row r="1294" spans="1:21">
      <c r="A1294" s="4"/>
      <c r="B1294" s="346" t="s">
        <v>69</v>
      </c>
      <c r="C1294" s="359"/>
      <c r="D1294" s="360"/>
      <c r="E1294" s="361"/>
      <c r="F1294" s="362"/>
      <c r="G1294" s="363"/>
      <c r="H1294" s="364"/>
      <c r="I1294" s="365"/>
      <c r="J1294" s="366"/>
      <c r="K1294" s="366"/>
      <c r="L1294" s="366"/>
      <c r="M1294" s="366"/>
      <c r="N1294" s="367"/>
      <c r="O1294" s="365"/>
      <c r="P1294" s="366"/>
      <c r="Q1294" s="366"/>
      <c r="R1294" s="366"/>
      <c r="S1294" s="366"/>
      <c r="T1294" s="366"/>
      <c r="U1294" s="60"/>
    </row>
    <row r="1295" spans="1:21" ht="15" customHeight="1">
      <c r="A1295" s="147"/>
      <c r="B1295" s="307" t="s">
        <v>124</v>
      </c>
      <c r="C1295" s="308"/>
      <c r="D1295" s="309"/>
      <c r="E1295" s="310" t="s">
        <v>61</v>
      </c>
      <c r="F1295" s="311"/>
      <c r="G1295" s="351">
        <v>330</v>
      </c>
      <c r="H1295" s="353"/>
      <c r="I1295" s="354">
        <v>40</v>
      </c>
      <c r="J1295" s="355"/>
      <c r="K1295" s="356"/>
      <c r="L1295" s="354">
        <v>41</v>
      </c>
      <c r="M1295" s="355"/>
      <c r="N1295" s="358"/>
      <c r="O1295" s="317">
        <f>+I1295+O1140</f>
        <v>250</v>
      </c>
      <c r="P1295" s="315"/>
      <c r="Q1295" s="316"/>
      <c r="R1295" s="317">
        <f>+L1295+R1140</f>
        <v>256</v>
      </c>
      <c r="S1295" s="315"/>
      <c r="T1295" s="316"/>
      <c r="U1295" s="60">
        <f t="shared" si="151"/>
        <v>0.77575757575757576</v>
      </c>
    </row>
    <row r="1296" spans="1:21">
      <c r="A1296" s="4"/>
      <c r="B1296" s="307" t="s">
        <v>58</v>
      </c>
      <c r="C1296" s="308"/>
      <c r="D1296" s="309"/>
      <c r="E1296" s="310" t="s">
        <v>61</v>
      </c>
      <c r="F1296" s="311"/>
      <c r="G1296" s="351">
        <v>2</v>
      </c>
      <c r="H1296" s="353"/>
      <c r="I1296" s="354">
        <v>0</v>
      </c>
      <c r="J1296" s="355"/>
      <c r="K1296" s="356"/>
      <c r="L1296" s="354">
        <v>0</v>
      </c>
      <c r="M1296" s="355"/>
      <c r="N1296" s="358"/>
      <c r="O1296" s="317">
        <f>+I1296+O1141</f>
        <v>2</v>
      </c>
      <c r="P1296" s="315"/>
      <c r="Q1296" s="316"/>
      <c r="R1296" s="317">
        <f>+L1296+R1141</f>
        <v>2</v>
      </c>
      <c r="S1296" s="315"/>
      <c r="T1296" s="316"/>
      <c r="U1296" s="60">
        <f t="shared" si="151"/>
        <v>1</v>
      </c>
    </row>
    <row r="1297" spans="1:21">
      <c r="A1297" s="4"/>
      <c r="B1297" s="307" t="s">
        <v>59</v>
      </c>
      <c r="C1297" s="308"/>
      <c r="D1297" s="309"/>
      <c r="E1297" s="310" t="s">
        <v>61</v>
      </c>
      <c r="F1297" s="311"/>
      <c r="G1297" s="351">
        <v>20</v>
      </c>
      <c r="H1297" s="353"/>
      <c r="I1297" s="354">
        <v>0</v>
      </c>
      <c r="J1297" s="355"/>
      <c r="K1297" s="356"/>
      <c r="L1297" s="354">
        <v>0</v>
      </c>
      <c r="M1297" s="355"/>
      <c r="N1297" s="358"/>
      <c r="O1297" s="317">
        <f>+I1297+O1142</f>
        <v>20</v>
      </c>
      <c r="P1297" s="315"/>
      <c r="Q1297" s="316"/>
      <c r="R1297" s="317">
        <f>+L1297+R1142</f>
        <v>20</v>
      </c>
      <c r="S1297" s="315"/>
      <c r="T1297" s="316"/>
      <c r="U1297" s="60">
        <f t="shared" si="151"/>
        <v>1</v>
      </c>
    </row>
    <row r="1298" spans="1:21">
      <c r="A1298" s="147"/>
      <c r="B1298" s="307" t="s">
        <v>60</v>
      </c>
      <c r="C1298" s="308"/>
      <c r="D1298" s="309"/>
      <c r="E1298" s="310" t="s">
        <v>61</v>
      </c>
      <c r="F1298" s="311"/>
      <c r="G1298" s="351">
        <v>681</v>
      </c>
      <c r="H1298" s="316"/>
      <c r="I1298" s="354">
        <v>44</v>
      </c>
      <c r="J1298" s="355"/>
      <c r="K1298" s="356"/>
      <c r="L1298" s="354">
        <v>48</v>
      </c>
      <c r="M1298" s="355"/>
      <c r="N1298" s="358"/>
      <c r="O1298" s="317">
        <f>+I1298+O1143</f>
        <v>547</v>
      </c>
      <c r="P1298" s="315"/>
      <c r="Q1298" s="316"/>
      <c r="R1298" s="317">
        <f>+L1298+R1143</f>
        <v>514</v>
      </c>
      <c r="S1298" s="315"/>
      <c r="T1298" s="316"/>
      <c r="U1298" s="60">
        <f t="shared" si="151"/>
        <v>0.75477239353891334</v>
      </c>
    </row>
    <row r="1299" spans="1:21">
      <c r="A1299" s="147"/>
      <c r="B1299" s="307" t="s">
        <v>70</v>
      </c>
      <c r="C1299" s="308"/>
      <c r="D1299" s="309"/>
      <c r="E1299" s="310" t="s">
        <v>61</v>
      </c>
      <c r="F1299" s="311"/>
      <c r="G1299" s="351">
        <v>102</v>
      </c>
      <c r="H1299" s="353"/>
      <c r="I1299" s="354">
        <v>12</v>
      </c>
      <c r="J1299" s="355"/>
      <c r="K1299" s="356"/>
      <c r="L1299" s="354">
        <v>16</v>
      </c>
      <c r="M1299" s="355"/>
      <c r="N1299" s="358"/>
      <c r="O1299" s="317">
        <f>+I1299+O1144</f>
        <v>60</v>
      </c>
      <c r="P1299" s="315"/>
      <c r="Q1299" s="316"/>
      <c r="R1299" s="317">
        <f>+L1299+R1144</f>
        <v>52</v>
      </c>
      <c r="S1299" s="315"/>
      <c r="T1299" s="316"/>
      <c r="U1299" s="60">
        <f t="shared" si="151"/>
        <v>0.50980392156862742</v>
      </c>
    </row>
    <row r="1300" spans="1:21">
      <c r="A1300" s="4"/>
      <c r="B1300" s="346" t="s">
        <v>71</v>
      </c>
      <c r="C1300" s="359"/>
      <c r="D1300" s="360"/>
      <c r="E1300" s="361"/>
      <c r="F1300" s="362"/>
      <c r="G1300" s="363"/>
      <c r="H1300" s="364"/>
      <c r="I1300" s="365"/>
      <c r="J1300" s="366"/>
      <c r="K1300" s="366"/>
      <c r="L1300" s="366"/>
      <c r="M1300" s="366"/>
      <c r="N1300" s="367"/>
      <c r="O1300" s="365"/>
      <c r="P1300" s="366"/>
      <c r="Q1300" s="366"/>
      <c r="R1300" s="366"/>
      <c r="S1300" s="366"/>
      <c r="T1300" s="366"/>
      <c r="U1300" s="60"/>
    </row>
    <row r="1301" spans="1:21" s="40" customFormat="1">
      <c r="A1301" s="149"/>
      <c r="B1301" s="368" t="s">
        <v>81</v>
      </c>
      <c r="C1301" s="369"/>
      <c r="D1301" s="370"/>
      <c r="E1301" s="371" t="s">
        <v>74</v>
      </c>
      <c r="F1301" s="372"/>
      <c r="G1301" s="373">
        <v>260</v>
      </c>
      <c r="H1301" s="374"/>
      <c r="I1301" s="354">
        <v>20</v>
      </c>
      <c r="J1301" s="355"/>
      <c r="K1301" s="356"/>
      <c r="L1301" s="517">
        <v>26.23</v>
      </c>
      <c r="M1301" s="518"/>
      <c r="N1301" s="519"/>
      <c r="O1301" s="317">
        <f>+I1301+O1146</f>
        <v>240</v>
      </c>
      <c r="P1301" s="315"/>
      <c r="Q1301" s="316"/>
      <c r="R1301" s="317">
        <f>+L1301+R1146</f>
        <v>264.18</v>
      </c>
      <c r="S1301" s="315"/>
      <c r="T1301" s="316"/>
      <c r="U1301" s="60">
        <f t="shared" si="151"/>
        <v>1.0160769230769231</v>
      </c>
    </row>
    <row r="1302" spans="1:21">
      <c r="A1302" s="4"/>
      <c r="B1302" s="346" t="s">
        <v>72</v>
      </c>
      <c r="C1302" s="359"/>
      <c r="D1302" s="360"/>
      <c r="E1302" s="361"/>
      <c r="F1302" s="362"/>
      <c r="G1302" s="363"/>
      <c r="H1302" s="364"/>
      <c r="I1302" s="365"/>
      <c r="J1302" s="366"/>
      <c r="K1302" s="366"/>
      <c r="L1302" s="366"/>
      <c r="M1302" s="366"/>
      <c r="N1302" s="367"/>
      <c r="O1302" s="365"/>
      <c r="P1302" s="366"/>
      <c r="Q1302" s="366"/>
      <c r="R1302" s="366"/>
      <c r="S1302" s="366"/>
      <c r="T1302" s="366"/>
      <c r="U1302" s="60"/>
    </row>
    <row r="1303" spans="1:21">
      <c r="A1303" s="4"/>
      <c r="B1303" s="307" t="s">
        <v>58</v>
      </c>
      <c r="C1303" s="308"/>
      <c r="D1303" s="309"/>
      <c r="E1303" s="310" t="s">
        <v>61</v>
      </c>
      <c r="F1303" s="311"/>
      <c r="G1303" s="351">
        <v>1</v>
      </c>
      <c r="H1303" s="353"/>
      <c r="I1303" s="354">
        <v>0</v>
      </c>
      <c r="J1303" s="355"/>
      <c r="K1303" s="356"/>
      <c r="L1303" s="354">
        <v>0</v>
      </c>
      <c r="M1303" s="355"/>
      <c r="N1303" s="358"/>
      <c r="O1303" s="317">
        <f>+I1303+O1148</f>
        <v>1</v>
      </c>
      <c r="P1303" s="315"/>
      <c r="Q1303" s="316"/>
      <c r="R1303" s="317">
        <f>+L1303+R1148</f>
        <v>1</v>
      </c>
      <c r="S1303" s="315"/>
      <c r="T1303" s="316"/>
      <c r="U1303" s="60">
        <f t="shared" si="151"/>
        <v>1</v>
      </c>
    </row>
    <row r="1304" spans="1:21">
      <c r="A1304" s="4"/>
      <c r="B1304" s="307" t="s">
        <v>59</v>
      </c>
      <c r="C1304" s="308"/>
      <c r="D1304" s="309"/>
      <c r="E1304" s="310" t="s">
        <v>61</v>
      </c>
      <c r="F1304" s="311"/>
      <c r="G1304" s="351">
        <v>10</v>
      </c>
      <c r="H1304" s="353"/>
      <c r="I1304" s="354">
        <v>0</v>
      </c>
      <c r="J1304" s="355"/>
      <c r="K1304" s="356"/>
      <c r="L1304" s="354">
        <v>0</v>
      </c>
      <c r="M1304" s="355"/>
      <c r="N1304" s="358"/>
      <c r="O1304" s="317">
        <f>+I1304+O1149</f>
        <v>10</v>
      </c>
      <c r="P1304" s="315"/>
      <c r="Q1304" s="316"/>
      <c r="R1304" s="317">
        <f>+L1304+R1149</f>
        <v>10</v>
      </c>
      <c r="S1304" s="315"/>
      <c r="T1304" s="316"/>
      <c r="U1304" s="60">
        <f t="shared" si="151"/>
        <v>1</v>
      </c>
    </row>
    <row r="1305" spans="1:21">
      <c r="A1305" s="147"/>
      <c r="B1305" s="307" t="s">
        <v>60</v>
      </c>
      <c r="C1305" s="308"/>
      <c r="D1305" s="309"/>
      <c r="E1305" s="310" t="s">
        <v>61</v>
      </c>
      <c r="F1305" s="311"/>
      <c r="G1305" s="351">
        <v>167</v>
      </c>
      <c r="H1305" s="316"/>
      <c r="I1305" s="354">
        <v>0</v>
      </c>
      <c r="J1305" s="355"/>
      <c r="K1305" s="356"/>
      <c r="L1305" s="354">
        <v>0</v>
      </c>
      <c r="M1305" s="355"/>
      <c r="N1305" s="358"/>
      <c r="O1305" s="317">
        <f>+I1305+O1150</f>
        <v>167</v>
      </c>
      <c r="P1305" s="315"/>
      <c r="Q1305" s="316"/>
      <c r="R1305" s="317">
        <f>+L1305+R1150</f>
        <v>167</v>
      </c>
      <c r="S1305" s="315"/>
      <c r="T1305" s="316"/>
      <c r="U1305" s="60">
        <f t="shared" si="151"/>
        <v>1</v>
      </c>
    </row>
    <row r="1306" spans="1:21">
      <c r="A1306" s="4"/>
      <c r="B1306" s="346" t="s">
        <v>73</v>
      </c>
      <c r="C1306" s="359"/>
      <c r="D1306" s="360"/>
      <c r="E1306" s="361"/>
      <c r="F1306" s="362"/>
      <c r="G1306" s="363"/>
      <c r="H1306" s="364"/>
      <c r="I1306" s="365"/>
      <c r="J1306" s="366"/>
      <c r="K1306" s="366"/>
      <c r="L1306" s="366"/>
      <c r="M1306" s="366"/>
      <c r="N1306" s="367"/>
      <c r="O1306" s="365"/>
      <c r="P1306" s="366"/>
      <c r="Q1306" s="366"/>
      <c r="R1306" s="366"/>
      <c r="S1306" s="366"/>
      <c r="T1306" s="366"/>
      <c r="U1306" s="60"/>
    </row>
    <row r="1307" spans="1:21">
      <c r="A1307" s="147"/>
      <c r="B1307" s="307" t="s">
        <v>81</v>
      </c>
      <c r="C1307" s="308"/>
      <c r="D1307" s="309"/>
      <c r="E1307" s="310" t="s">
        <v>74</v>
      </c>
      <c r="F1307" s="311"/>
      <c r="G1307" s="351">
        <v>100</v>
      </c>
      <c r="H1307" s="353"/>
      <c r="I1307" s="354">
        <v>0</v>
      </c>
      <c r="J1307" s="355"/>
      <c r="K1307" s="356"/>
      <c r="L1307" s="354">
        <v>0</v>
      </c>
      <c r="M1307" s="355"/>
      <c r="N1307" s="358"/>
      <c r="O1307" s="317">
        <f>+I1307+O1152</f>
        <v>100</v>
      </c>
      <c r="P1307" s="315"/>
      <c r="Q1307" s="316"/>
      <c r="R1307" s="317">
        <f>+L1307+R1152</f>
        <v>100</v>
      </c>
      <c r="S1307" s="315"/>
      <c r="T1307" s="316"/>
      <c r="U1307" s="60">
        <f t="shared" si="151"/>
        <v>1</v>
      </c>
    </row>
    <row r="1308" spans="1:21">
      <c r="A1308" s="4"/>
      <c r="B1308" s="346" t="s">
        <v>76</v>
      </c>
      <c r="C1308" s="359"/>
      <c r="D1308" s="360"/>
      <c r="E1308" s="361"/>
      <c r="F1308" s="362"/>
      <c r="G1308" s="363"/>
      <c r="H1308" s="364"/>
      <c r="I1308" s="365"/>
      <c r="J1308" s="366"/>
      <c r="K1308" s="366"/>
      <c r="L1308" s="366"/>
      <c r="M1308" s="366"/>
      <c r="N1308" s="367"/>
      <c r="O1308" s="365"/>
      <c r="P1308" s="366"/>
      <c r="Q1308" s="366"/>
      <c r="R1308" s="366"/>
      <c r="S1308" s="366"/>
      <c r="T1308" s="366"/>
      <c r="U1308" s="60"/>
    </row>
    <row r="1309" spans="1:21">
      <c r="A1309" s="147"/>
      <c r="B1309" s="307" t="s">
        <v>124</v>
      </c>
      <c r="C1309" s="308"/>
      <c r="D1309" s="309"/>
      <c r="E1309" s="310" t="s">
        <v>61</v>
      </c>
      <c r="F1309" s="311"/>
      <c r="G1309" s="351">
        <v>580</v>
      </c>
      <c r="H1309" s="353"/>
      <c r="I1309" s="354">
        <v>50</v>
      </c>
      <c r="J1309" s="355"/>
      <c r="K1309" s="356"/>
      <c r="L1309" s="354">
        <v>51</v>
      </c>
      <c r="M1309" s="355"/>
      <c r="N1309" s="358"/>
      <c r="O1309" s="317">
        <f t="shared" ref="O1309:O1314" si="152">+I1309+O1154</f>
        <v>430</v>
      </c>
      <c r="P1309" s="315"/>
      <c r="Q1309" s="316"/>
      <c r="R1309" s="317">
        <f t="shared" ref="R1309:R1314" si="153">+L1309+R1154</f>
        <v>437</v>
      </c>
      <c r="S1309" s="315"/>
      <c r="T1309" s="316"/>
      <c r="U1309" s="60">
        <f t="shared" si="151"/>
        <v>0.75344827586206897</v>
      </c>
    </row>
    <row r="1310" spans="1:21">
      <c r="A1310" s="4"/>
      <c r="B1310" s="307" t="s">
        <v>58</v>
      </c>
      <c r="C1310" s="308"/>
      <c r="D1310" s="309"/>
      <c r="E1310" s="310" t="s">
        <v>61</v>
      </c>
      <c r="F1310" s="311"/>
      <c r="G1310" s="351">
        <v>5</v>
      </c>
      <c r="H1310" s="353"/>
      <c r="I1310" s="354">
        <v>0</v>
      </c>
      <c r="J1310" s="355"/>
      <c r="K1310" s="356"/>
      <c r="L1310" s="354">
        <v>0</v>
      </c>
      <c r="M1310" s="355"/>
      <c r="N1310" s="358"/>
      <c r="O1310" s="317">
        <f t="shared" si="152"/>
        <v>5</v>
      </c>
      <c r="P1310" s="315"/>
      <c r="Q1310" s="316"/>
      <c r="R1310" s="317">
        <f t="shared" si="153"/>
        <v>5</v>
      </c>
      <c r="S1310" s="315"/>
      <c r="T1310" s="316"/>
      <c r="U1310" s="60">
        <f t="shared" si="151"/>
        <v>1</v>
      </c>
    </row>
    <row r="1311" spans="1:21">
      <c r="A1311" s="4"/>
      <c r="B1311" s="307" t="s">
        <v>59</v>
      </c>
      <c r="C1311" s="308"/>
      <c r="D1311" s="309"/>
      <c r="E1311" s="310" t="s">
        <v>61</v>
      </c>
      <c r="F1311" s="311"/>
      <c r="G1311" s="351">
        <v>50</v>
      </c>
      <c r="H1311" s="353"/>
      <c r="I1311" s="354">
        <v>0</v>
      </c>
      <c r="J1311" s="355"/>
      <c r="K1311" s="356"/>
      <c r="L1311" s="354">
        <v>0</v>
      </c>
      <c r="M1311" s="355"/>
      <c r="N1311" s="358"/>
      <c r="O1311" s="317">
        <f t="shared" si="152"/>
        <v>50</v>
      </c>
      <c r="P1311" s="315"/>
      <c r="Q1311" s="316"/>
      <c r="R1311" s="317">
        <f t="shared" si="153"/>
        <v>50</v>
      </c>
      <c r="S1311" s="315"/>
      <c r="T1311" s="316"/>
      <c r="U1311" s="60">
        <f t="shared" si="151"/>
        <v>1</v>
      </c>
    </row>
    <row r="1312" spans="1:21">
      <c r="A1312" s="147"/>
      <c r="B1312" s="307" t="s">
        <v>60</v>
      </c>
      <c r="C1312" s="308"/>
      <c r="D1312" s="309"/>
      <c r="E1312" s="310" t="s">
        <v>61</v>
      </c>
      <c r="F1312" s="311"/>
      <c r="G1312" s="351">
        <v>1708</v>
      </c>
      <c r="H1312" s="316"/>
      <c r="I1312" s="354">
        <v>100</v>
      </c>
      <c r="J1312" s="355"/>
      <c r="K1312" s="356"/>
      <c r="L1312" s="354">
        <v>100</v>
      </c>
      <c r="M1312" s="355"/>
      <c r="N1312" s="358"/>
      <c r="O1312" s="317">
        <f t="shared" si="152"/>
        <v>1381</v>
      </c>
      <c r="P1312" s="315"/>
      <c r="Q1312" s="316"/>
      <c r="R1312" s="317">
        <f t="shared" si="153"/>
        <v>1208</v>
      </c>
      <c r="S1312" s="315"/>
      <c r="T1312" s="316"/>
      <c r="U1312" s="60">
        <f t="shared" si="151"/>
        <v>0.70725995316159251</v>
      </c>
    </row>
    <row r="1313" spans="1:21">
      <c r="A1313" s="147"/>
      <c r="B1313" s="307" t="s">
        <v>75</v>
      </c>
      <c r="C1313" s="308"/>
      <c r="D1313" s="309"/>
      <c r="E1313" s="310" t="s">
        <v>61</v>
      </c>
      <c r="F1313" s="311"/>
      <c r="G1313" s="351">
        <v>8</v>
      </c>
      <c r="H1313" s="353"/>
      <c r="I1313" s="354">
        <v>0</v>
      </c>
      <c r="J1313" s="355"/>
      <c r="K1313" s="356"/>
      <c r="L1313" s="354">
        <v>0</v>
      </c>
      <c r="M1313" s="355"/>
      <c r="N1313" s="358"/>
      <c r="O1313" s="317">
        <f t="shared" si="152"/>
        <v>8</v>
      </c>
      <c r="P1313" s="315"/>
      <c r="Q1313" s="316"/>
      <c r="R1313" s="317">
        <f t="shared" si="153"/>
        <v>8</v>
      </c>
      <c r="S1313" s="315"/>
      <c r="T1313" s="316"/>
      <c r="U1313" s="60">
        <f t="shared" si="151"/>
        <v>1</v>
      </c>
    </row>
    <row r="1314" spans="1:21">
      <c r="A1314" s="147"/>
      <c r="B1314" s="307" t="s">
        <v>60</v>
      </c>
      <c r="C1314" s="308"/>
      <c r="D1314" s="309"/>
      <c r="E1314" s="310" t="s">
        <v>61</v>
      </c>
      <c r="F1314" s="311"/>
      <c r="G1314" s="351">
        <v>96</v>
      </c>
      <c r="H1314" s="353"/>
      <c r="I1314" s="354">
        <v>8</v>
      </c>
      <c r="J1314" s="355"/>
      <c r="K1314" s="356"/>
      <c r="L1314" s="354">
        <v>8</v>
      </c>
      <c r="M1314" s="355"/>
      <c r="N1314" s="358"/>
      <c r="O1314" s="317">
        <f t="shared" si="152"/>
        <v>72</v>
      </c>
      <c r="P1314" s="315"/>
      <c r="Q1314" s="316"/>
      <c r="R1314" s="317">
        <f t="shared" si="153"/>
        <v>64</v>
      </c>
      <c r="S1314" s="315"/>
      <c r="T1314" s="316"/>
      <c r="U1314" s="60">
        <f t="shared" si="151"/>
        <v>0.66666666666666663</v>
      </c>
    </row>
    <row r="1315" spans="1:21">
      <c r="A1315" s="4"/>
      <c r="B1315" s="346" t="s">
        <v>77</v>
      </c>
      <c r="C1315" s="359"/>
      <c r="D1315" s="360"/>
      <c r="E1315" s="361"/>
      <c r="F1315" s="362"/>
      <c r="G1315" s="363"/>
      <c r="H1315" s="364"/>
      <c r="I1315" s="365"/>
      <c r="J1315" s="366"/>
      <c r="K1315" s="366"/>
      <c r="L1315" s="366"/>
      <c r="M1315" s="366"/>
      <c r="N1315" s="367"/>
      <c r="O1315" s="365"/>
      <c r="P1315" s="366"/>
      <c r="Q1315" s="366"/>
      <c r="R1315" s="366"/>
      <c r="S1315" s="366"/>
      <c r="T1315" s="366"/>
      <c r="U1315" s="60"/>
    </row>
    <row r="1316" spans="1:21">
      <c r="A1316" s="147"/>
      <c r="B1316" s="307" t="s">
        <v>81</v>
      </c>
      <c r="C1316" s="308"/>
      <c r="D1316" s="309"/>
      <c r="E1316" s="310" t="s">
        <v>74</v>
      </c>
      <c r="F1316" s="311"/>
      <c r="G1316" s="351">
        <v>500</v>
      </c>
      <c r="H1316" s="353"/>
      <c r="I1316" s="354">
        <v>60</v>
      </c>
      <c r="J1316" s="355"/>
      <c r="K1316" s="356"/>
      <c r="L1316" s="517">
        <v>62.32</v>
      </c>
      <c r="M1316" s="518"/>
      <c r="N1316" s="519"/>
      <c r="O1316" s="317">
        <f>+I1316+O1161</f>
        <v>485</v>
      </c>
      <c r="P1316" s="315"/>
      <c r="Q1316" s="316"/>
      <c r="R1316" s="317">
        <f>+L1316+R1161</f>
        <v>491.63999999999993</v>
      </c>
      <c r="S1316" s="315"/>
      <c r="T1316" s="316"/>
      <c r="U1316" s="60">
        <f t="shared" si="151"/>
        <v>0.98327999999999982</v>
      </c>
    </row>
    <row r="1317" spans="1:21">
      <c r="A1317" s="4"/>
      <c r="B1317" s="346" t="s">
        <v>125</v>
      </c>
      <c r="C1317" s="359"/>
      <c r="D1317" s="360"/>
      <c r="E1317" s="361"/>
      <c r="F1317" s="362"/>
      <c r="G1317" s="363"/>
      <c r="H1317" s="364"/>
      <c r="I1317" s="365"/>
      <c r="J1317" s="366"/>
      <c r="K1317" s="366"/>
      <c r="L1317" s="366"/>
      <c r="M1317" s="366"/>
      <c r="N1317" s="367"/>
      <c r="O1317" s="365"/>
      <c r="P1317" s="366"/>
      <c r="Q1317" s="366"/>
      <c r="R1317" s="366"/>
      <c r="S1317" s="366"/>
      <c r="T1317" s="366"/>
      <c r="U1317" s="60"/>
    </row>
    <row r="1318" spans="1:21">
      <c r="A1318" s="4"/>
      <c r="B1318" s="307" t="s">
        <v>126</v>
      </c>
      <c r="C1318" s="308"/>
      <c r="D1318" s="309"/>
      <c r="E1318" s="310" t="s">
        <v>61</v>
      </c>
      <c r="F1318" s="311"/>
      <c r="G1318" s="351">
        <v>8</v>
      </c>
      <c r="H1318" s="353"/>
      <c r="I1318" s="354">
        <v>0</v>
      </c>
      <c r="J1318" s="355"/>
      <c r="K1318" s="356"/>
      <c r="L1318" s="354">
        <v>0</v>
      </c>
      <c r="M1318" s="355"/>
      <c r="N1318" s="358"/>
      <c r="O1318" s="317">
        <f>+I1318+O1163</f>
        <v>8</v>
      </c>
      <c r="P1318" s="315"/>
      <c r="Q1318" s="316"/>
      <c r="R1318" s="317">
        <f>+L1318+R1163</f>
        <v>8</v>
      </c>
      <c r="S1318" s="315"/>
      <c r="T1318" s="316"/>
      <c r="U1318" s="60">
        <f t="shared" si="151"/>
        <v>1</v>
      </c>
    </row>
    <row r="1319" spans="1:21" ht="15" customHeight="1">
      <c r="A1319" s="147"/>
      <c r="B1319" s="307" t="s">
        <v>60</v>
      </c>
      <c r="C1319" s="308"/>
      <c r="D1319" s="309"/>
      <c r="E1319" s="310" t="s">
        <v>61</v>
      </c>
      <c r="F1319" s="311"/>
      <c r="G1319" s="351">
        <v>64</v>
      </c>
      <c r="H1319" s="353"/>
      <c r="I1319" s="354">
        <v>0</v>
      </c>
      <c r="J1319" s="355"/>
      <c r="K1319" s="356"/>
      <c r="L1319" s="354">
        <v>12</v>
      </c>
      <c r="M1319" s="355"/>
      <c r="N1319" s="358"/>
      <c r="O1319" s="317">
        <f>+I1319+O1164</f>
        <v>64</v>
      </c>
      <c r="P1319" s="315"/>
      <c r="Q1319" s="316"/>
      <c r="R1319" s="317">
        <f>+L1319+R1164</f>
        <v>52</v>
      </c>
      <c r="S1319" s="315"/>
      <c r="T1319" s="316"/>
      <c r="U1319" s="60">
        <f t="shared" si="151"/>
        <v>0.8125</v>
      </c>
    </row>
    <row r="1320" spans="1:21">
      <c r="A1320" s="4"/>
      <c r="B1320" s="346" t="s">
        <v>84</v>
      </c>
      <c r="C1320" s="347"/>
      <c r="D1320" s="348"/>
      <c r="E1320" s="349"/>
      <c r="F1320" s="350"/>
      <c r="G1320" s="351"/>
      <c r="H1320" s="316"/>
      <c r="I1320" s="354"/>
      <c r="J1320" s="355"/>
      <c r="K1320" s="356"/>
      <c r="L1320" s="357"/>
      <c r="M1320" s="355"/>
      <c r="N1320" s="358"/>
      <c r="O1320" s="357"/>
      <c r="P1320" s="355"/>
      <c r="Q1320" s="355"/>
      <c r="R1320" s="355"/>
      <c r="S1320" s="355"/>
      <c r="T1320" s="355"/>
      <c r="U1320" s="60"/>
    </row>
    <row r="1321" spans="1:21">
      <c r="A1321" s="147"/>
      <c r="B1321" s="307" t="s">
        <v>78</v>
      </c>
      <c r="C1321" s="308"/>
      <c r="D1321" s="309"/>
      <c r="E1321" s="310" t="s">
        <v>61</v>
      </c>
      <c r="F1321" s="311"/>
      <c r="G1321" s="351">
        <v>36</v>
      </c>
      <c r="H1321" s="353"/>
      <c r="I1321" s="354">
        <v>6</v>
      </c>
      <c r="J1321" s="355"/>
      <c r="K1321" s="356"/>
      <c r="L1321" s="354">
        <v>6</v>
      </c>
      <c r="M1321" s="355"/>
      <c r="N1321" s="358"/>
      <c r="O1321" s="317">
        <f>+I1321+O1166</f>
        <v>24</v>
      </c>
      <c r="P1321" s="315"/>
      <c r="Q1321" s="316"/>
      <c r="R1321" s="317">
        <f>+L1321+R1166</f>
        <v>24</v>
      </c>
      <c r="S1321" s="315"/>
      <c r="T1321" s="316"/>
      <c r="U1321" s="60">
        <f t="shared" si="151"/>
        <v>0.66666666666666663</v>
      </c>
    </row>
    <row r="1322" spans="1:21">
      <c r="A1322" s="4"/>
      <c r="B1322" s="346" t="s">
        <v>79</v>
      </c>
      <c r="C1322" s="347"/>
      <c r="D1322" s="348"/>
      <c r="E1322" s="349"/>
      <c r="F1322" s="350"/>
      <c r="G1322" s="351"/>
      <c r="H1322" s="316"/>
      <c r="I1322" s="314"/>
      <c r="J1322" s="315"/>
      <c r="K1322" s="316"/>
      <c r="L1322" s="317"/>
      <c r="M1322" s="315"/>
      <c r="N1322" s="352"/>
      <c r="O1322" s="317"/>
      <c r="P1322" s="315"/>
      <c r="Q1322" s="315"/>
      <c r="R1322" s="315"/>
      <c r="S1322" s="315"/>
      <c r="T1322" s="315"/>
      <c r="U1322" s="60"/>
    </row>
    <row r="1323" spans="1:21" ht="15" customHeight="1">
      <c r="A1323" s="147"/>
      <c r="B1323" s="307" t="s">
        <v>79</v>
      </c>
      <c r="C1323" s="308"/>
      <c r="D1323" s="309"/>
      <c r="E1323" s="310" t="s">
        <v>61</v>
      </c>
      <c r="F1323" s="311"/>
      <c r="G1323" s="351">
        <v>15</v>
      </c>
      <c r="H1323" s="316"/>
      <c r="I1323" s="314">
        <v>0</v>
      </c>
      <c r="J1323" s="315"/>
      <c r="K1323" s="316"/>
      <c r="L1323" s="314">
        <v>5</v>
      </c>
      <c r="M1323" s="315"/>
      <c r="N1323" s="352"/>
      <c r="O1323" s="317">
        <f>+I1323+O1168</f>
        <v>10</v>
      </c>
      <c r="P1323" s="315"/>
      <c r="Q1323" s="316"/>
      <c r="R1323" s="317">
        <f>+L1323+R1168</f>
        <v>10</v>
      </c>
      <c r="S1323" s="315"/>
      <c r="T1323" s="316"/>
      <c r="U1323" s="60">
        <f t="shared" si="151"/>
        <v>0.66666666666666663</v>
      </c>
    </row>
    <row r="1324" spans="1:21" ht="15" customHeight="1">
      <c r="A1324" s="4"/>
      <c r="B1324" s="346" t="s">
        <v>80</v>
      </c>
      <c r="C1324" s="347"/>
      <c r="D1324" s="348"/>
      <c r="E1324" s="349"/>
      <c r="F1324" s="350"/>
      <c r="G1324" s="351"/>
      <c r="H1324" s="316"/>
      <c r="I1324" s="314"/>
      <c r="J1324" s="315"/>
      <c r="K1324" s="316"/>
      <c r="L1324" s="317"/>
      <c r="M1324" s="315"/>
      <c r="N1324" s="352"/>
      <c r="O1324" s="317"/>
      <c r="P1324" s="315"/>
      <c r="Q1324" s="315"/>
      <c r="R1324" s="315"/>
      <c r="S1324" s="315"/>
      <c r="T1324" s="315"/>
      <c r="U1324" s="60"/>
    </row>
    <row r="1325" spans="1:21" ht="15" customHeight="1" thickBot="1">
      <c r="A1325" s="147"/>
      <c r="B1325" s="307" t="s">
        <v>80</v>
      </c>
      <c r="C1325" s="308"/>
      <c r="D1325" s="309"/>
      <c r="E1325" s="310" t="s">
        <v>61</v>
      </c>
      <c r="F1325" s="311"/>
      <c r="G1325" s="312">
        <v>1</v>
      </c>
      <c r="H1325" s="313"/>
      <c r="I1325" s="511">
        <v>0</v>
      </c>
      <c r="J1325" s="512"/>
      <c r="K1325" s="313"/>
      <c r="L1325" s="513">
        <v>0</v>
      </c>
      <c r="M1325" s="512"/>
      <c r="N1325" s="514"/>
      <c r="O1325" s="317">
        <f>+I1325+O1170</f>
        <v>0</v>
      </c>
      <c r="P1325" s="315"/>
      <c r="Q1325" s="316"/>
      <c r="R1325" s="317">
        <f>+L1325+R1170</f>
        <v>0</v>
      </c>
      <c r="S1325" s="315"/>
      <c r="T1325" s="316"/>
      <c r="U1325" s="60">
        <f t="shared" si="151"/>
        <v>0</v>
      </c>
    </row>
    <row r="1326" spans="1:21" ht="15.75" thickBot="1">
      <c r="A1326" s="4"/>
      <c r="B1326" s="318"/>
      <c r="C1326" s="319"/>
      <c r="D1326" s="319"/>
      <c r="E1326" s="319"/>
      <c r="F1326" s="320"/>
      <c r="G1326" s="321"/>
      <c r="H1326" s="322"/>
      <c r="I1326" s="322"/>
      <c r="J1326" s="322"/>
      <c r="K1326" s="322"/>
      <c r="L1326" s="322"/>
      <c r="M1326" s="322"/>
      <c r="N1326" s="323"/>
      <c r="O1326" s="321"/>
      <c r="P1326" s="322"/>
      <c r="Q1326" s="322"/>
      <c r="R1326" s="322"/>
      <c r="S1326" s="322"/>
      <c r="T1326" s="322"/>
      <c r="U1326" s="323"/>
    </row>
    <row r="1327" spans="1:21" ht="15.75" thickBot="1">
      <c r="B1327" s="7"/>
      <c r="C1327" s="8"/>
      <c r="D1327" s="9"/>
      <c r="E1327" s="10"/>
      <c r="F1327" s="11"/>
      <c r="G1327" s="12"/>
      <c r="H1327" s="13"/>
      <c r="I1327" s="14"/>
      <c r="J1327" s="14"/>
      <c r="K1327" s="15"/>
      <c r="L1327" s="14"/>
      <c r="M1327" s="15"/>
      <c r="N1327" s="14"/>
      <c r="O1327" s="14"/>
      <c r="P1327" s="14"/>
      <c r="Q1327" s="14"/>
      <c r="R1327" s="15"/>
      <c r="S1327" s="14"/>
      <c r="T1327" s="12"/>
      <c r="U1327" s="197"/>
    </row>
    <row r="1328" spans="1:21" ht="16.5" customHeight="1" thickBot="1">
      <c r="A1328" s="4"/>
      <c r="B1328" s="324" t="s">
        <v>22</v>
      </c>
      <c r="C1328" s="325"/>
      <c r="D1328" s="325"/>
      <c r="E1328" s="325"/>
      <c r="F1328" s="326"/>
      <c r="G1328" s="330" t="s">
        <v>127</v>
      </c>
      <c r="H1328" s="331"/>
      <c r="I1328" s="331"/>
      <c r="J1328" s="331"/>
      <c r="K1328" s="331"/>
      <c r="L1328" s="331"/>
      <c r="M1328" s="331"/>
      <c r="N1328" s="331"/>
      <c r="O1328" s="331"/>
      <c r="P1328" s="331"/>
      <c r="Q1328" s="331"/>
      <c r="R1328" s="331"/>
      <c r="S1328" s="331"/>
      <c r="T1328" s="331"/>
      <c r="U1328" s="332"/>
    </row>
    <row r="1329" spans="1:21" ht="15.75" thickBot="1">
      <c r="A1329" s="4"/>
      <c r="B1329" s="327"/>
      <c r="C1329" s="328"/>
      <c r="D1329" s="328"/>
      <c r="E1329" s="328"/>
      <c r="F1329" s="329"/>
      <c r="G1329" s="333" t="s">
        <v>24</v>
      </c>
      <c r="H1329" s="334"/>
      <c r="I1329" s="328" t="s">
        <v>16</v>
      </c>
      <c r="J1329" s="328"/>
      <c r="K1329" s="328"/>
      <c r="L1329" s="328"/>
      <c r="M1329" s="328"/>
      <c r="N1329" s="329"/>
      <c r="O1329" s="339" t="s">
        <v>17</v>
      </c>
      <c r="P1329" s="340"/>
      <c r="Q1329" s="340"/>
      <c r="R1329" s="340"/>
      <c r="S1329" s="340"/>
      <c r="T1329" s="340"/>
      <c r="U1329" s="341"/>
    </row>
    <row r="1330" spans="1:21" ht="15.75" customHeight="1" thickBot="1">
      <c r="A1330" s="4"/>
      <c r="B1330" s="327"/>
      <c r="C1330" s="328"/>
      <c r="D1330" s="328"/>
      <c r="E1330" s="328"/>
      <c r="F1330" s="329"/>
      <c r="G1330" s="335"/>
      <c r="H1330" s="336"/>
      <c r="I1330" s="280" t="s">
        <v>18</v>
      </c>
      <c r="J1330" s="281"/>
      <c r="K1330" s="282"/>
      <c r="L1330" s="280" t="s">
        <v>25</v>
      </c>
      <c r="M1330" s="281"/>
      <c r="N1330" s="282"/>
      <c r="O1330" s="280" t="s">
        <v>18</v>
      </c>
      <c r="P1330" s="281"/>
      <c r="Q1330" s="342"/>
      <c r="R1330" s="343" t="s">
        <v>25</v>
      </c>
      <c r="S1330" s="281"/>
      <c r="T1330" s="282"/>
      <c r="U1330" s="515" t="s">
        <v>20</v>
      </c>
    </row>
    <row r="1331" spans="1:21" ht="25.5" customHeight="1" thickBot="1">
      <c r="A1331" s="4"/>
      <c r="B1331" s="327"/>
      <c r="C1331" s="328"/>
      <c r="D1331" s="328"/>
      <c r="E1331" s="328"/>
      <c r="F1331" s="329"/>
      <c r="G1331" s="337"/>
      <c r="H1331" s="338"/>
      <c r="I1331" s="120" t="s">
        <v>26</v>
      </c>
      <c r="J1331" s="118" t="s">
        <v>27</v>
      </c>
      <c r="K1331" s="118" t="s">
        <v>28</v>
      </c>
      <c r="L1331" s="120" t="s">
        <v>26</v>
      </c>
      <c r="M1331" s="118" t="s">
        <v>27</v>
      </c>
      <c r="N1331" s="121" t="s">
        <v>28</v>
      </c>
      <c r="O1331" s="19" t="s">
        <v>26</v>
      </c>
      <c r="P1331" s="120" t="s">
        <v>27</v>
      </c>
      <c r="Q1331" s="20" t="s">
        <v>28</v>
      </c>
      <c r="R1331" s="21" t="s">
        <v>26</v>
      </c>
      <c r="S1331" s="119" t="s">
        <v>27</v>
      </c>
      <c r="T1331" s="118" t="s">
        <v>28</v>
      </c>
      <c r="U1331" s="516"/>
    </row>
    <row r="1332" spans="1:21" ht="15.75" thickBot="1">
      <c r="A1332" s="4"/>
      <c r="B1332" s="293" t="s">
        <v>29</v>
      </c>
      <c r="C1332" s="294"/>
      <c r="D1332" s="294"/>
      <c r="E1332" s="294"/>
      <c r="F1332" s="294"/>
      <c r="G1332" s="294"/>
      <c r="H1332" s="294"/>
      <c r="I1332" s="294"/>
      <c r="J1332" s="294"/>
      <c r="K1332" s="294"/>
      <c r="L1332" s="294"/>
      <c r="M1332" s="294"/>
      <c r="N1332" s="294"/>
      <c r="O1332" s="294"/>
      <c r="P1332" s="294"/>
      <c r="Q1332" s="294"/>
      <c r="R1332" s="294"/>
      <c r="S1332" s="294"/>
      <c r="T1332" s="294"/>
      <c r="U1332" s="295"/>
    </row>
    <row r="1333" spans="1:21" s="40" customFormat="1" ht="15.75" customHeight="1">
      <c r="A1333" s="149"/>
      <c r="B1333" s="296" t="s">
        <v>82</v>
      </c>
      <c r="C1333" s="297"/>
      <c r="D1333" s="297"/>
      <c r="E1333" s="297"/>
      <c r="F1333" s="298"/>
      <c r="G1333" s="299">
        <v>276000</v>
      </c>
      <c r="H1333" s="300"/>
      <c r="I1333" s="133">
        <v>23000</v>
      </c>
      <c r="J1333" s="133">
        <v>0</v>
      </c>
      <c r="K1333" s="133">
        <v>0</v>
      </c>
      <c r="L1333" s="133">
        <v>14474.04</v>
      </c>
      <c r="M1333" s="133">
        <v>0</v>
      </c>
      <c r="N1333" s="133">
        <v>0</v>
      </c>
      <c r="O1333" s="133">
        <f>+I1333+O1178</f>
        <v>207000</v>
      </c>
      <c r="P1333" s="133">
        <f t="shared" ref="P1333:T1333" si="154">+J1333+P1178</f>
        <v>0</v>
      </c>
      <c r="Q1333" s="135">
        <f t="shared" si="154"/>
        <v>0</v>
      </c>
      <c r="R1333" s="133">
        <f t="shared" si="154"/>
        <v>195257.86</v>
      </c>
      <c r="S1333" s="133">
        <f t="shared" si="154"/>
        <v>0</v>
      </c>
      <c r="T1333" s="135">
        <f t="shared" si="154"/>
        <v>0</v>
      </c>
      <c r="U1333" s="136">
        <f>R1333/G1333</f>
        <v>0.70745601449275353</v>
      </c>
    </row>
    <row r="1334" spans="1:21" s="40" customFormat="1" ht="15" customHeight="1">
      <c r="A1334" s="149"/>
      <c r="B1334" s="301" t="s">
        <v>83</v>
      </c>
      <c r="C1334" s="302"/>
      <c r="D1334" s="302"/>
      <c r="E1334" s="302"/>
      <c r="F1334" s="303"/>
      <c r="G1334" s="304">
        <v>270000</v>
      </c>
      <c r="H1334" s="305"/>
      <c r="I1334" s="148">
        <v>22500</v>
      </c>
      <c r="J1334" s="89">
        <v>0</v>
      </c>
      <c r="K1334" s="89">
        <v>0</v>
      </c>
      <c r="L1334" s="89">
        <v>16835.97</v>
      </c>
      <c r="M1334" s="89">
        <v>0</v>
      </c>
      <c r="N1334" s="89">
        <v>0</v>
      </c>
      <c r="O1334" s="89">
        <f t="shared" ref="O1334:O1343" si="155">+I1334+O1179</f>
        <v>202500</v>
      </c>
      <c r="P1334" s="89">
        <f t="shared" ref="P1334:P1343" si="156">+J1334+P1179</f>
        <v>0</v>
      </c>
      <c r="Q1334" s="89">
        <f t="shared" ref="Q1334:Q1343" si="157">+K1334+Q1179</f>
        <v>0</v>
      </c>
      <c r="R1334" s="89">
        <f t="shared" ref="R1334:R1343" si="158">+L1334+R1179</f>
        <v>205280.52999999997</v>
      </c>
      <c r="S1334" s="89">
        <f t="shared" ref="S1334:S1343" si="159">+M1334+S1179</f>
        <v>0</v>
      </c>
      <c r="T1334" s="89">
        <f t="shared" ref="T1334:T1343" si="160">+N1334+T1179</f>
        <v>0</v>
      </c>
      <c r="U1334" s="138">
        <f>R1334/G1334</f>
        <v>0.7602982592592592</v>
      </c>
    </row>
    <row r="1335" spans="1:21" s="40" customFormat="1" ht="15" customHeight="1">
      <c r="A1335" s="149"/>
      <c r="B1335" s="301" t="s">
        <v>85</v>
      </c>
      <c r="C1335" s="302"/>
      <c r="D1335" s="302"/>
      <c r="E1335" s="302"/>
      <c r="F1335" s="303"/>
      <c r="G1335" s="304">
        <v>8250</v>
      </c>
      <c r="H1335" s="305"/>
      <c r="I1335" s="148">
        <v>0</v>
      </c>
      <c r="J1335" s="89">
        <v>0</v>
      </c>
      <c r="K1335" s="89">
        <v>0</v>
      </c>
      <c r="L1335" s="89">
        <v>0</v>
      </c>
      <c r="M1335" s="89">
        <v>0</v>
      </c>
      <c r="N1335" s="89">
        <v>0</v>
      </c>
      <c r="O1335" s="89">
        <f t="shared" si="155"/>
        <v>8250</v>
      </c>
      <c r="P1335" s="89">
        <f t="shared" si="156"/>
        <v>0</v>
      </c>
      <c r="Q1335" s="89">
        <f t="shared" si="157"/>
        <v>0</v>
      </c>
      <c r="R1335" s="89">
        <f t="shared" si="158"/>
        <v>8250</v>
      </c>
      <c r="S1335" s="89">
        <f t="shared" si="159"/>
        <v>0</v>
      </c>
      <c r="T1335" s="89">
        <f t="shared" si="160"/>
        <v>0</v>
      </c>
      <c r="U1335" s="138">
        <f>R1335/G1335</f>
        <v>1</v>
      </c>
    </row>
    <row r="1336" spans="1:21" s="40" customFormat="1">
      <c r="A1336" s="149"/>
      <c r="B1336" s="301" t="s">
        <v>136</v>
      </c>
      <c r="C1336" s="302"/>
      <c r="D1336" s="302"/>
      <c r="E1336" s="302"/>
      <c r="F1336" s="303"/>
      <c r="G1336" s="304">
        <v>135300</v>
      </c>
      <c r="H1336" s="305"/>
      <c r="I1336" s="148">
        <v>14300</v>
      </c>
      <c r="J1336" s="89">
        <v>0</v>
      </c>
      <c r="K1336" s="89">
        <v>0</v>
      </c>
      <c r="L1336" s="89">
        <v>2076.61</v>
      </c>
      <c r="M1336" s="89">
        <v>0</v>
      </c>
      <c r="N1336" s="89">
        <v>0</v>
      </c>
      <c r="O1336" s="89">
        <f t="shared" si="155"/>
        <v>124300</v>
      </c>
      <c r="P1336" s="89">
        <f t="shared" si="156"/>
        <v>0</v>
      </c>
      <c r="Q1336" s="89">
        <f t="shared" si="157"/>
        <v>0</v>
      </c>
      <c r="R1336" s="89">
        <f t="shared" si="158"/>
        <v>113476.61</v>
      </c>
      <c r="S1336" s="89">
        <f t="shared" si="159"/>
        <v>0</v>
      </c>
      <c r="T1336" s="89">
        <f t="shared" si="160"/>
        <v>0</v>
      </c>
      <c r="U1336" s="138">
        <f>R1336/G1336</f>
        <v>0.83870369549150037</v>
      </c>
    </row>
    <row r="1337" spans="1:21" s="40" customFormat="1" ht="15" customHeight="1">
      <c r="A1337" s="149"/>
      <c r="B1337" s="301" t="s">
        <v>141</v>
      </c>
      <c r="C1337" s="302"/>
      <c r="D1337" s="302"/>
      <c r="E1337" s="302"/>
      <c r="F1337" s="303"/>
      <c r="G1337" s="304">
        <v>45500</v>
      </c>
      <c r="H1337" s="305"/>
      <c r="I1337" s="148">
        <v>0</v>
      </c>
      <c r="J1337" s="89">
        <v>0</v>
      </c>
      <c r="K1337" s="89">
        <v>0</v>
      </c>
      <c r="L1337" s="89">
        <v>0</v>
      </c>
      <c r="M1337" s="89">
        <v>0</v>
      </c>
      <c r="N1337" s="89">
        <v>0</v>
      </c>
      <c r="O1337" s="89">
        <f t="shared" si="155"/>
        <v>0</v>
      </c>
      <c r="P1337" s="89">
        <f t="shared" si="156"/>
        <v>0</v>
      </c>
      <c r="Q1337" s="89">
        <f t="shared" si="157"/>
        <v>0</v>
      </c>
      <c r="R1337" s="89">
        <f t="shared" si="158"/>
        <v>0</v>
      </c>
      <c r="S1337" s="89">
        <f t="shared" si="159"/>
        <v>0</v>
      </c>
      <c r="T1337" s="89">
        <f t="shared" si="160"/>
        <v>0</v>
      </c>
      <c r="U1337" s="138">
        <f>R1337/G1337</f>
        <v>0</v>
      </c>
    </row>
    <row r="1338" spans="1:21" s="40" customFormat="1">
      <c r="A1338" s="147"/>
      <c r="B1338" s="301" t="s">
        <v>128</v>
      </c>
      <c r="C1338" s="302"/>
      <c r="D1338" s="302"/>
      <c r="E1338" s="302"/>
      <c r="F1338" s="303"/>
      <c r="G1338" s="304">
        <v>40000</v>
      </c>
      <c r="H1338" s="305"/>
      <c r="I1338" s="137">
        <v>0</v>
      </c>
      <c r="J1338" s="89">
        <v>0</v>
      </c>
      <c r="K1338" s="89">
        <v>0</v>
      </c>
      <c r="L1338" s="89">
        <v>1249.32</v>
      </c>
      <c r="M1338" s="89">
        <v>0</v>
      </c>
      <c r="N1338" s="89">
        <v>0</v>
      </c>
      <c r="O1338" s="89">
        <f t="shared" si="155"/>
        <v>40000</v>
      </c>
      <c r="P1338" s="89">
        <f t="shared" si="156"/>
        <v>0</v>
      </c>
      <c r="Q1338" s="89">
        <f t="shared" si="157"/>
        <v>0</v>
      </c>
      <c r="R1338" s="89">
        <f t="shared" si="158"/>
        <v>30858.27</v>
      </c>
      <c r="S1338" s="89">
        <f t="shared" si="159"/>
        <v>0</v>
      </c>
      <c r="T1338" s="89">
        <f t="shared" si="160"/>
        <v>0</v>
      </c>
      <c r="U1338" s="138">
        <f t="shared" ref="U1338:U1339" si="161">R1338/G1338</f>
        <v>0.77145675000000002</v>
      </c>
    </row>
    <row r="1339" spans="1:21">
      <c r="A1339" s="147"/>
      <c r="B1339" s="260" t="s">
        <v>86</v>
      </c>
      <c r="C1339" s="261"/>
      <c r="D1339" s="261"/>
      <c r="E1339" s="261"/>
      <c r="F1339" s="262"/>
      <c r="G1339" s="263">
        <v>1500</v>
      </c>
      <c r="H1339" s="306"/>
      <c r="I1339" s="123">
        <v>0</v>
      </c>
      <c r="J1339" s="65">
        <v>0</v>
      </c>
      <c r="K1339" s="65">
        <v>0</v>
      </c>
      <c r="L1339" s="65">
        <v>422</v>
      </c>
      <c r="M1339" s="65">
        <v>0</v>
      </c>
      <c r="N1339" s="65">
        <v>0</v>
      </c>
      <c r="O1339" s="65">
        <f t="shared" si="155"/>
        <v>1000</v>
      </c>
      <c r="P1339" s="65">
        <f t="shared" si="156"/>
        <v>0</v>
      </c>
      <c r="Q1339" s="65">
        <f t="shared" si="157"/>
        <v>0</v>
      </c>
      <c r="R1339" s="65">
        <f t="shared" si="158"/>
        <v>422</v>
      </c>
      <c r="S1339" s="65">
        <f t="shared" si="159"/>
        <v>0</v>
      </c>
      <c r="T1339" s="65">
        <f t="shared" si="160"/>
        <v>0</v>
      </c>
      <c r="U1339" s="66">
        <f t="shared" si="161"/>
        <v>0.28133333333333332</v>
      </c>
    </row>
    <row r="1340" spans="1:21" ht="15" customHeight="1">
      <c r="A1340" s="147"/>
      <c r="B1340" s="260" t="s">
        <v>129</v>
      </c>
      <c r="C1340" s="261"/>
      <c r="D1340" s="261"/>
      <c r="E1340" s="261"/>
      <c r="F1340" s="262"/>
      <c r="G1340" s="263">
        <v>3800</v>
      </c>
      <c r="H1340" s="306"/>
      <c r="I1340" s="123">
        <v>0</v>
      </c>
      <c r="J1340" s="65">
        <v>0</v>
      </c>
      <c r="K1340" s="65">
        <v>0</v>
      </c>
      <c r="L1340" s="65">
        <v>0</v>
      </c>
      <c r="M1340" s="65">
        <v>0</v>
      </c>
      <c r="N1340" s="65">
        <v>0</v>
      </c>
      <c r="O1340" s="65">
        <f t="shared" si="155"/>
        <v>3800</v>
      </c>
      <c r="P1340" s="65">
        <f t="shared" si="156"/>
        <v>0</v>
      </c>
      <c r="Q1340" s="65">
        <f t="shared" si="157"/>
        <v>0</v>
      </c>
      <c r="R1340" s="65">
        <f t="shared" si="158"/>
        <v>3799.9</v>
      </c>
      <c r="S1340" s="65">
        <f t="shared" si="159"/>
        <v>0</v>
      </c>
      <c r="T1340" s="65">
        <f t="shared" si="160"/>
        <v>0</v>
      </c>
      <c r="U1340" s="66">
        <f>R1340/G1340</f>
        <v>0.99997368421052635</v>
      </c>
    </row>
    <row r="1341" spans="1:21">
      <c r="A1341" s="147"/>
      <c r="B1341" s="260" t="s">
        <v>130</v>
      </c>
      <c r="C1341" s="261"/>
      <c r="D1341" s="261"/>
      <c r="E1341" s="261"/>
      <c r="F1341" s="262"/>
      <c r="G1341" s="263">
        <v>7500</v>
      </c>
      <c r="H1341" s="264"/>
      <c r="I1341" s="26">
        <v>0</v>
      </c>
      <c r="J1341" s="26">
        <v>0</v>
      </c>
      <c r="K1341" s="26">
        <v>0</v>
      </c>
      <c r="L1341" s="26">
        <v>0</v>
      </c>
      <c r="M1341" s="26">
        <v>0</v>
      </c>
      <c r="N1341" s="26">
        <v>0</v>
      </c>
      <c r="O1341" s="26">
        <f t="shared" si="155"/>
        <v>7500</v>
      </c>
      <c r="P1341" s="26">
        <f t="shared" si="156"/>
        <v>0</v>
      </c>
      <c r="Q1341" s="26">
        <f t="shared" si="157"/>
        <v>0</v>
      </c>
      <c r="R1341" s="26">
        <f t="shared" si="158"/>
        <v>6148.22</v>
      </c>
      <c r="S1341" s="26">
        <f t="shared" si="159"/>
        <v>0</v>
      </c>
      <c r="T1341" s="26">
        <f t="shared" si="160"/>
        <v>0</v>
      </c>
      <c r="U1341" s="179">
        <f>R1341/G1341</f>
        <v>0.81976266666666675</v>
      </c>
    </row>
    <row r="1342" spans="1:21" ht="15" customHeight="1">
      <c r="A1342" s="147"/>
      <c r="B1342" s="260" t="s">
        <v>131</v>
      </c>
      <c r="C1342" s="261"/>
      <c r="D1342" s="261"/>
      <c r="E1342" s="261"/>
      <c r="F1342" s="262"/>
      <c r="G1342" s="263">
        <v>36000</v>
      </c>
      <c r="H1342" s="264"/>
      <c r="I1342" s="26">
        <v>0</v>
      </c>
      <c r="J1342" s="26">
        <v>0</v>
      </c>
      <c r="K1342" s="26">
        <v>0</v>
      </c>
      <c r="L1342" s="26">
        <v>0</v>
      </c>
      <c r="M1342" s="26">
        <v>0</v>
      </c>
      <c r="N1342" s="26">
        <v>0</v>
      </c>
      <c r="O1342" s="26">
        <f t="shared" si="155"/>
        <v>36000</v>
      </c>
      <c r="P1342" s="26">
        <f t="shared" si="156"/>
        <v>0</v>
      </c>
      <c r="Q1342" s="26">
        <f t="shared" si="157"/>
        <v>0</v>
      </c>
      <c r="R1342" s="26">
        <f t="shared" si="158"/>
        <v>36000</v>
      </c>
      <c r="S1342" s="26">
        <f t="shared" si="159"/>
        <v>0</v>
      </c>
      <c r="T1342" s="26">
        <f t="shared" si="160"/>
        <v>0</v>
      </c>
      <c r="U1342" s="179">
        <f>R1342/G1342</f>
        <v>1</v>
      </c>
    </row>
    <row r="1343" spans="1:21">
      <c r="A1343" s="147"/>
      <c r="B1343" s="260" t="s">
        <v>87</v>
      </c>
      <c r="C1343" s="261"/>
      <c r="D1343" s="261"/>
      <c r="E1343" s="261"/>
      <c r="F1343" s="262"/>
      <c r="G1343" s="263">
        <v>6250</v>
      </c>
      <c r="H1343" s="264"/>
      <c r="I1343" s="26">
        <v>0</v>
      </c>
      <c r="J1343" s="26">
        <v>0</v>
      </c>
      <c r="K1343" s="26">
        <v>0</v>
      </c>
      <c r="L1343" s="26">
        <v>438</v>
      </c>
      <c r="M1343" s="26">
        <v>0</v>
      </c>
      <c r="N1343" s="26">
        <v>0</v>
      </c>
      <c r="O1343" s="26">
        <f t="shared" si="155"/>
        <v>5000</v>
      </c>
      <c r="P1343" s="26">
        <f t="shared" si="156"/>
        <v>0</v>
      </c>
      <c r="Q1343" s="26">
        <f t="shared" si="157"/>
        <v>0</v>
      </c>
      <c r="R1343" s="26">
        <f t="shared" si="158"/>
        <v>438</v>
      </c>
      <c r="S1343" s="26">
        <f t="shared" si="159"/>
        <v>0</v>
      </c>
      <c r="T1343" s="26">
        <f t="shared" si="160"/>
        <v>0</v>
      </c>
      <c r="U1343" s="179">
        <f>R1343/G1343</f>
        <v>7.0080000000000003E-2</v>
      </c>
    </row>
    <row r="1344" spans="1:21" ht="15.75" thickBot="1">
      <c r="A1344" s="23"/>
      <c r="B1344" s="265"/>
      <c r="C1344" s="266"/>
      <c r="D1344" s="266"/>
      <c r="E1344" s="266"/>
      <c r="F1344" s="267"/>
      <c r="G1344" s="263"/>
      <c r="H1344" s="264"/>
      <c r="I1344" s="26"/>
      <c r="J1344" s="26"/>
      <c r="K1344" s="26"/>
      <c r="L1344" s="26"/>
      <c r="M1344" s="26"/>
      <c r="N1344" s="26"/>
      <c r="O1344" s="26"/>
      <c r="P1344" s="26"/>
      <c r="Q1344" s="26"/>
      <c r="R1344" s="26"/>
      <c r="S1344" s="26"/>
      <c r="T1344" s="26"/>
      <c r="U1344" s="63"/>
    </row>
    <row r="1345" spans="1:22" ht="15.75" thickBot="1">
      <c r="A1345" s="23"/>
      <c r="B1345" s="270" t="s">
        <v>21</v>
      </c>
      <c r="C1345" s="271"/>
      <c r="D1345" s="271"/>
      <c r="E1345" s="271"/>
      <c r="F1345" s="272"/>
      <c r="G1345" s="273">
        <f>SUM(G1333:H1344)</f>
        <v>830100</v>
      </c>
      <c r="H1345" s="274"/>
      <c r="I1345" s="29">
        <f>SUM(I1333:I1344)</f>
        <v>59800</v>
      </c>
      <c r="J1345" s="29"/>
      <c r="K1345" s="29"/>
      <c r="L1345" s="29">
        <f>SUM(L1333:L1344)</f>
        <v>35495.94</v>
      </c>
      <c r="M1345" s="29"/>
      <c r="N1345" s="29"/>
      <c r="O1345" s="29">
        <f>SUM(O1333:O1344)</f>
        <v>635350</v>
      </c>
      <c r="P1345" s="29"/>
      <c r="Q1345" s="29"/>
      <c r="R1345" s="29">
        <f>SUM(R1333:R1344)</f>
        <v>599931.3899999999</v>
      </c>
      <c r="S1345" s="29"/>
      <c r="T1345" s="30"/>
      <c r="U1345" s="73">
        <f>R1345/G1345</f>
        <v>0.72272182869533774</v>
      </c>
    </row>
    <row r="1346" spans="1:22" ht="15.75" thickBot="1">
      <c r="A1346" s="23"/>
      <c r="B1346" s="266"/>
      <c r="C1346" s="266"/>
      <c r="D1346" s="266"/>
      <c r="E1346" s="266"/>
      <c r="F1346" s="266"/>
      <c r="G1346" s="287"/>
      <c r="H1346" s="287"/>
      <c r="I1346" s="123"/>
      <c r="J1346" s="123"/>
      <c r="K1346" s="123"/>
      <c r="L1346" s="123"/>
      <c r="M1346" s="123"/>
      <c r="N1346" s="123"/>
      <c r="O1346" s="123"/>
      <c r="P1346" s="123"/>
      <c r="Q1346" s="123"/>
      <c r="R1346" s="123"/>
      <c r="S1346" s="123"/>
      <c r="T1346" s="123"/>
      <c r="U1346" s="198"/>
    </row>
    <row r="1347" spans="1:22" ht="15.75" thickBot="1">
      <c r="A1347" s="23"/>
      <c r="B1347" s="288" t="s">
        <v>30</v>
      </c>
      <c r="C1347" s="289"/>
      <c r="D1347" s="289"/>
      <c r="E1347" s="289"/>
      <c r="F1347" s="289"/>
      <c r="G1347" s="289"/>
      <c r="H1347" s="289"/>
      <c r="I1347" s="289"/>
      <c r="J1347" s="289"/>
      <c r="K1347" s="289"/>
      <c r="L1347" s="289"/>
      <c r="M1347" s="289"/>
      <c r="N1347" s="289"/>
      <c r="O1347" s="289"/>
      <c r="P1347" s="289"/>
      <c r="Q1347" s="289"/>
      <c r="R1347" s="289"/>
      <c r="S1347" s="289"/>
      <c r="T1347" s="289"/>
      <c r="U1347" s="290"/>
    </row>
    <row r="1348" spans="1:22" ht="15" customHeight="1">
      <c r="A1348" s="147"/>
      <c r="B1348" s="260" t="s">
        <v>88</v>
      </c>
      <c r="C1348" s="261"/>
      <c r="D1348" s="261"/>
      <c r="E1348" s="261"/>
      <c r="F1348" s="262"/>
      <c r="G1348" s="291">
        <v>45000</v>
      </c>
      <c r="H1348" s="292"/>
      <c r="I1348" s="69">
        <v>0</v>
      </c>
      <c r="J1348" s="69">
        <v>0</v>
      </c>
      <c r="K1348" s="69">
        <v>0</v>
      </c>
      <c r="L1348" s="69">
        <v>0</v>
      </c>
      <c r="M1348" s="69">
        <v>0</v>
      </c>
      <c r="N1348" s="69">
        <v>0</v>
      </c>
      <c r="O1348" s="69">
        <f t="shared" ref="O1348:O1353" si="162">+I1348+O1193</f>
        <v>45000</v>
      </c>
      <c r="P1348" s="69">
        <f t="shared" ref="P1348:P1353" si="163">+J1348+P1193</f>
        <v>0</v>
      </c>
      <c r="Q1348" s="69">
        <f t="shared" ref="Q1348:Q1353" si="164">+K1348+Q1193</f>
        <v>0</v>
      </c>
      <c r="R1348" s="69">
        <f t="shared" ref="R1348:R1353" si="165">+L1348+R1193</f>
        <v>45000</v>
      </c>
      <c r="S1348" s="69">
        <f t="shared" ref="S1348:S1353" si="166">+M1348+S1193</f>
        <v>0</v>
      </c>
      <c r="T1348" s="64">
        <f t="shared" ref="T1348:T1353" si="167">+N1348+T1193</f>
        <v>0</v>
      </c>
      <c r="U1348" s="70">
        <f t="shared" ref="U1348:U1353" si="168">R1348/G1348</f>
        <v>1</v>
      </c>
    </row>
    <row r="1349" spans="1:22">
      <c r="A1349" s="147"/>
      <c r="B1349" s="260" t="s">
        <v>89</v>
      </c>
      <c r="C1349" s="261"/>
      <c r="D1349" s="261"/>
      <c r="E1349" s="261"/>
      <c r="F1349" s="262"/>
      <c r="G1349" s="263">
        <v>30000</v>
      </c>
      <c r="H1349" s="264"/>
      <c r="I1349" s="26">
        <v>0</v>
      </c>
      <c r="J1349" s="26">
        <v>0</v>
      </c>
      <c r="K1349" s="26">
        <v>0</v>
      </c>
      <c r="L1349" s="26">
        <v>0</v>
      </c>
      <c r="M1349" s="26">
        <v>0</v>
      </c>
      <c r="N1349" s="26">
        <v>0</v>
      </c>
      <c r="O1349" s="26">
        <f t="shared" si="162"/>
        <v>0</v>
      </c>
      <c r="P1349" s="26">
        <f t="shared" si="163"/>
        <v>0</v>
      </c>
      <c r="Q1349" s="26">
        <f t="shared" si="164"/>
        <v>0</v>
      </c>
      <c r="R1349" s="26">
        <f t="shared" si="165"/>
        <v>0</v>
      </c>
      <c r="S1349" s="26">
        <f t="shared" si="166"/>
        <v>0</v>
      </c>
      <c r="T1349" s="65">
        <f t="shared" si="167"/>
        <v>0</v>
      </c>
      <c r="U1349" s="66">
        <f t="shared" si="168"/>
        <v>0</v>
      </c>
    </row>
    <row r="1350" spans="1:22">
      <c r="A1350" s="147"/>
      <c r="B1350" s="260" t="s">
        <v>92</v>
      </c>
      <c r="C1350" s="261"/>
      <c r="D1350" s="261"/>
      <c r="E1350" s="261"/>
      <c r="F1350" s="262"/>
      <c r="G1350" s="263">
        <v>36000</v>
      </c>
      <c r="H1350" s="264"/>
      <c r="I1350" s="26">
        <v>0</v>
      </c>
      <c r="J1350" s="26">
        <v>0</v>
      </c>
      <c r="K1350" s="26">
        <v>0</v>
      </c>
      <c r="L1350" s="26">
        <v>0</v>
      </c>
      <c r="M1350" s="26">
        <v>0</v>
      </c>
      <c r="N1350" s="26">
        <v>0</v>
      </c>
      <c r="O1350" s="26">
        <f t="shared" si="162"/>
        <v>36000</v>
      </c>
      <c r="P1350" s="26">
        <f t="shared" si="163"/>
        <v>0</v>
      </c>
      <c r="Q1350" s="26">
        <f t="shared" si="164"/>
        <v>0</v>
      </c>
      <c r="R1350" s="26">
        <f t="shared" si="165"/>
        <v>35992.49</v>
      </c>
      <c r="S1350" s="26">
        <f t="shared" si="166"/>
        <v>0</v>
      </c>
      <c r="T1350" s="65">
        <f t="shared" si="167"/>
        <v>0</v>
      </c>
      <c r="U1350" s="66">
        <f t="shared" si="168"/>
        <v>0.99979138888888885</v>
      </c>
    </row>
    <row r="1351" spans="1:22" ht="15" customHeight="1">
      <c r="A1351" s="147"/>
      <c r="B1351" s="260" t="s">
        <v>90</v>
      </c>
      <c r="C1351" s="261"/>
      <c r="D1351" s="261"/>
      <c r="E1351" s="261"/>
      <c r="F1351" s="262"/>
      <c r="G1351" s="263">
        <v>32000</v>
      </c>
      <c r="H1351" s="264"/>
      <c r="I1351" s="26">
        <v>0</v>
      </c>
      <c r="J1351" s="26">
        <v>0</v>
      </c>
      <c r="K1351" s="26">
        <v>0</v>
      </c>
      <c r="L1351" s="26">
        <v>0</v>
      </c>
      <c r="M1351" s="26">
        <v>0</v>
      </c>
      <c r="N1351" s="26">
        <v>0</v>
      </c>
      <c r="O1351" s="26">
        <f t="shared" si="162"/>
        <v>32000</v>
      </c>
      <c r="P1351" s="26">
        <f t="shared" si="163"/>
        <v>0</v>
      </c>
      <c r="Q1351" s="26">
        <f t="shared" si="164"/>
        <v>0</v>
      </c>
      <c r="R1351" s="26">
        <f t="shared" si="165"/>
        <v>32000</v>
      </c>
      <c r="S1351" s="26">
        <f t="shared" si="166"/>
        <v>0</v>
      </c>
      <c r="T1351" s="65">
        <f t="shared" si="167"/>
        <v>0</v>
      </c>
      <c r="U1351" s="66">
        <f t="shared" si="168"/>
        <v>1</v>
      </c>
    </row>
    <row r="1352" spans="1:22" ht="15" customHeight="1">
      <c r="A1352" s="147"/>
      <c r="B1352" s="260" t="s">
        <v>91</v>
      </c>
      <c r="C1352" s="261"/>
      <c r="D1352" s="261"/>
      <c r="E1352" s="261"/>
      <c r="F1352" s="262"/>
      <c r="G1352" s="263">
        <v>22500</v>
      </c>
      <c r="H1352" s="264"/>
      <c r="I1352" s="26">
        <v>0</v>
      </c>
      <c r="J1352" s="26">
        <v>0</v>
      </c>
      <c r="K1352" s="26">
        <v>0</v>
      </c>
      <c r="L1352" s="26">
        <v>0</v>
      </c>
      <c r="M1352" s="26">
        <v>0</v>
      </c>
      <c r="N1352" s="26">
        <v>0</v>
      </c>
      <c r="O1352" s="26">
        <f t="shared" si="162"/>
        <v>15000</v>
      </c>
      <c r="P1352" s="26">
        <f t="shared" si="163"/>
        <v>0</v>
      </c>
      <c r="Q1352" s="26">
        <f t="shared" si="164"/>
        <v>0</v>
      </c>
      <c r="R1352" s="26">
        <f t="shared" si="165"/>
        <v>15000</v>
      </c>
      <c r="S1352" s="26">
        <f t="shared" si="166"/>
        <v>0</v>
      </c>
      <c r="T1352" s="65">
        <f t="shared" si="167"/>
        <v>0</v>
      </c>
      <c r="U1352" s="66">
        <f t="shared" si="168"/>
        <v>0.66666666666666663</v>
      </c>
    </row>
    <row r="1353" spans="1:22" ht="15" customHeight="1">
      <c r="A1353" s="147"/>
      <c r="B1353" s="260" t="s">
        <v>93</v>
      </c>
      <c r="C1353" s="261"/>
      <c r="D1353" s="261"/>
      <c r="E1353" s="261"/>
      <c r="F1353" s="262"/>
      <c r="G1353" s="263">
        <v>4400</v>
      </c>
      <c r="H1353" s="264"/>
      <c r="I1353" s="26">
        <v>0</v>
      </c>
      <c r="J1353" s="26">
        <v>0</v>
      </c>
      <c r="K1353" s="26">
        <v>0</v>
      </c>
      <c r="L1353" s="26">
        <v>0</v>
      </c>
      <c r="M1353" s="26">
        <v>0</v>
      </c>
      <c r="N1353" s="26">
        <v>0</v>
      </c>
      <c r="O1353" s="26">
        <f t="shared" si="162"/>
        <v>4400</v>
      </c>
      <c r="P1353" s="26">
        <f t="shared" si="163"/>
        <v>0</v>
      </c>
      <c r="Q1353" s="26">
        <f t="shared" si="164"/>
        <v>0</v>
      </c>
      <c r="R1353" s="26">
        <f t="shared" si="165"/>
        <v>2183.94</v>
      </c>
      <c r="S1353" s="26">
        <f t="shared" si="166"/>
        <v>0</v>
      </c>
      <c r="T1353" s="65">
        <f t="shared" si="167"/>
        <v>0</v>
      </c>
      <c r="U1353" s="66">
        <f t="shared" si="168"/>
        <v>0.49635000000000001</v>
      </c>
    </row>
    <row r="1354" spans="1:22" ht="15.75" thickBot="1">
      <c r="A1354" s="23"/>
      <c r="B1354" s="265"/>
      <c r="C1354" s="266"/>
      <c r="D1354" s="266"/>
      <c r="E1354" s="266"/>
      <c r="F1354" s="267"/>
      <c r="G1354" s="268"/>
      <c r="H1354" s="269"/>
      <c r="I1354" s="61"/>
      <c r="J1354" s="61"/>
      <c r="K1354" s="61"/>
      <c r="L1354" s="61"/>
      <c r="M1354" s="61"/>
      <c r="N1354" s="61"/>
      <c r="O1354" s="61"/>
      <c r="P1354" s="61"/>
      <c r="Q1354" s="61"/>
      <c r="R1354" s="61"/>
      <c r="S1354" s="61"/>
      <c r="T1354" s="71"/>
      <c r="U1354" s="200"/>
    </row>
    <row r="1355" spans="1:22" ht="15.75" thickBot="1">
      <c r="A1355" s="23"/>
      <c r="B1355" s="270" t="s">
        <v>21</v>
      </c>
      <c r="C1355" s="271"/>
      <c r="D1355" s="271"/>
      <c r="E1355" s="271"/>
      <c r="F1355" s="272"/>
      <c r="G1355" s="273">
        <f>SUM(G1348:H1354)</f>
        <v>169900</v>
      </c>
      <c r="H1355" s="274"/>
      <c r="I1355" s="29">
        <f>SUM(I1348:I1354)</f>
        <v>0</v>
      </c>
      <c r="J1355" s="29"/>
      <c r="K1355" s="29"/>
      <c r="L1355" s="29">
        <f>SUM(L1348:L1354)</f>
        <v>0</v>
      </c>
      <c r="M1355" s="29"/>
      <c r="N1355" s="29"/>
      <c r="O1355" s="29">
        <f>SUM(O1348:O1354)</f>
        <v>132400</v>
      </c>
      <c r="P1355" s="29"/>
      <c r="Q1355" s="29"/>
      <c r="R1355" s="29">
        <f>SUM(R1348:R1354)</f>
        <v>130176.43</v>
      </c>
      <c r="S1355" s="30"/>
      <c r="T1355" s="68"/>
      <c r="U1355" s="66">
        <f t="shared" ref="U1355" si="169">R1355/G1355</f>
        <v>0.76619440847557385</v>
      </c>
    </row>
    <row r="1356" spans="1:22" ht="15.75" thickBot="1">
      <c r="C1356" s="32"/>
      <c r="I1356" s="98">
        <f>SUM(I1355,I1345)</f>
        <v>59800</v>
      </c>
      <c r="L1356" s="98">
        <f>SUM(L1355,L1345)</f>
        <v>35495.94</v>
      </c>
      <c r="M1356" s="100"/>
      <c r="N1356" s="33"/>
      <c r="O1356" s="99">
        <f>SUM(O1355,O1345)</f>
        <v>767750</v>
      </c>
      <c r="R1356" s="98">
        <f>SUM(R1355,R1345)</f>
        <v>730107.81999999983</v>
      </c>
      <c r="U1356" s="201"/>
    </row>
    <row r="1357" spans="1:22" ht="15.75" thickBot="1">
      <c r="B1357" s="275" t="s">
        <v>31</v>
      </c>
      <c r="C1357" s="276"/>
      <c r="D1357" s="276"/>
      <c r="E1357" s="276"/>
      <c r="F1357" s="276"/>
      <c r="G1357" s="276"/>
      <c r="H1357" s="276"/>
      <c r="I1357" s="276"/>
      <c r="J1357" s="276"/>
      <c r="K1357" s="276"/>
      <c r="L1357" s="276"/>
      <c r="M1357" s="276"/>
      <c r="N1357" s="276"/>
      <c r="O1357" s="276"/>
      <c r="P1357" s="276"/>
      <c r="Q1357" s="276"/>
      <c r="R1357" s="276"/>
      <c r="S1357" s="276"/>
      <c r="T1357" s="276"/>
      <c r="U1357" s="276"/>
      <c r="V1357" s="34"/>
    </row>
    <row r="1358" spans="1:22" ht="15" customHeight="1" thickBot="1">
      <c r="B1358" s="277"/>
      <c r="C1358" s="278"/>
      <c r="D1358" s="280" t="s">
        <v>15</v>
      </c>
      <c r="E1358" s="281"/>
      <c r="F1358" s="281"/>
      <c r="G1358" s="281"/>
      <c r="H1358" s="281"/>
      <c r="I1358" s="282"/>
      <c r="J1358" s="280" t="s">
        <v>32</v>
      </c>
      <c r="K1358" s="281"/>
      <c r="L1358" s="281"/>
      <c r="M1358" s="281"/>
      <c r="N1358" s="281"/>
      <c r="O1358" s="282"/>
      <c r="P1358" s="280" t="s">
        <v>17</v>
      </c>
      <c r="Q1358" s="281"/>
      <c r="R1358" s="281"/>
      <c r="S1358" s="281"/>
      <c r="T1358" s="281"/>
      <c r="U1358" s="202"/>
    </row>
    <row r="1359" spans="1:22" ht="15.75" customHeight="1" thickBot="1">
      <c r="B1359" s="229"/>
      <c r="C1359" s="279"/>
      <c r="D1359" s="503" t="s">
        <v>26</v>
      </c>
      <c r="E1359" s="504"/>
      <c r="F1359" s="504" t="s">
        <v>27</v>
      </c>
      <c r="G1359" s="504"/>
      <c r="H1359" s="505" t="s">
        <v>28</v>
      </c>
      <c r="I1359" s="506"/>
      <c r="J1359" s="503" t="s">
        <v>26</v>
      </c>
      <c r="K1359" s="504"/>
      <c r="L1359" s="504" t="s">
        <v>27</v>
      </c>
      <c r="M1359" s="504"/>
      <c r="N1359" s="505" t="s">
        <v>28</v>
      </c>
      <c r="O1359" s="506"/>
      <c r="P1359" s="503" t="s">
        <v>26</v>
      </c>
      <c r="Q1359" s="504"/>
      <c r="R1359" s="504" t="s">
        <v>27</v>
      </c>
      <c r="S1359" s="504"/>
      <c r="T1359" s="505" t="s">
        <v>28</v>
      </c>
      <c r="U1359" s="506"/>
    </row>
    <row r="1360" spans="1:22" ht="30" customHeight="1">
      <c r="A1360" s="23"/>
      <c r="B1360" s="243" t="s">
        <v>33</v>
      </c>
      <c r="C1360" s="244"/>
      <c r="D1360" s="487">
        <v>830100</v>
      </c>
      <c r="E1360" s="488"/>
      <c r="F1360" s="488">
        <v>0</v>
      </c>
      <c r="G1360" s="488"/>
      <c r="H1360" s="488">
        <v>0</v>
      </c>
      <c r="I1360" s="489"/>
      <c r="J1360" s="487">
        <f>+L1345</f>
        <v>35495.94</v>
      </c>
      <c r="K1360" s="488"/>
      <c r="L1360" s="488">
        <f>+M1345</f>
        <v>0</v>
      </c>
      <c r="M1360" s="488"/>
      <c r="N1360" s="488">
        <v>0</v>
      </c>
      <c r="O1360" s="489"/>
      <c r="P1360" s="487">
        <f>+R1345</f>
        <v>599931.3899999999</v>
      </c>
      <c r="Q1360" s="488"/>
      <c r="R1360" s="488">
        <f>+S1345</f>
        <v>0</v>
      </c>
      <c r="S1360" s="488"/>
      <c r="T1360" s="488">
        <v>0</v>
      </c>
      <c r="U1360" s="489"/>
    </row>
    <row r="1361" spans="1:21" ht="30" customHeight="1" thickBot="1">
      <c r="A1361" s="4"/>
      <c r="B1361" s="252" t="s">
        <v>34</v>
      </c>
      <c r="C1361" s="253"/>
      <c r="D1361" s="490">
        <v>169900</v>
      </c>
      <c r="E1361" s="491"/>
      <c r="F1361" s="491">
        <v>0</v>
      </c>
      <c r="G1361" s="491"/>
      <c r="H1361" s="491">
        <v>0</v>
      </c>
      <c r="I1361" s="492"/>
      <c r="J1361" s="490">
        <f>+L1355</f>
        <v>0</v>
      </c>
      <c r="K1361" s="491"/>
      <c r="L1361" s="491">
        <f>+M1355</f>
        <v>0</v>
      </c>
      <c r="M1361" s="491"/>
      <c r="N1361" s="491">
        <v>0</v>
      </c>
      <c r="O1361" s="492"/>
      <c r="P1361" s="490">
        <f>+R1355</f>
        <v>130176.43</v>
      </c>
      <c r="Q1361" s="491"/>
      <c r="R1361" s="491">
        <f>+S1355</f>
        <v>0</v>
      </c>
      <c r="S1361" s="491"/>
      <c r="T1361" s="491">
        <v>0</v>
      </c>
      <c r="U1361" s="492"/>
    </row>
    <row r="1362" spans="1:21" ht="15.75" thickBot="1">
      <c r="A1362" s="23"/>
      <c r="B1362" s="534" t="s">
        <v>21</v>
      </c>
      <c r="C1362" s="535"/>
      <c r="D1362" s="484">
        <f>SUM(D1360:E1361)</f>
        <v>1000000</v>
      </c>
      <c r="E1362" s="485"/>
      <c r="F1362" s="485">
        <f>SUM(F1360:G1361)</f>
        <v>0</v>
      </c>
      <c r="G1362" s="485"/>
      <c r="H1362" s="485">
        <f>SUM(H1360:I1361)</f>
        <v>0</v>
      </c>
      <c r="I1362" s="486"/>
      <c r="J1362" s="484">
        <f>SUM(J1360:K1361)</f>
        <v>35495.94</v>
      </c>
      <c r="K1362" s="485"/>
      <c r="L1362" s="485">
        <f>SUM(L1360:M1361)</f>
        <v>0</v>
      </c>
      <c r="M1362" s="485"/>
      <c r="N1362" s="485">
        <f>SUM(N1360:O1361)</f>
        <v>0</v>
      </c>
      <c r="O1362" s="486"/>
      <c r="P1362" s="484">
        <f>SUM(P1360:Q1361)</f>
        <v>730107.81999999983</v>
      </c>
      <c r="Q1362" s="485"/>
      <c r="R1362" s="485">
        <f>SUM(R1360:S1361)</f>
        <v>0</v>
      </c>
      <c r="S1362" s="485"/>
      <c r="T1362" s="485">
        <f>SUM(T1360:U1361)</f>
        <v>0</v>
      </c>
      <c r="U1362" s="486"/>
    </row>
    <row r="1363" spans="1:21">
      <c r="A1363" s="23"/>
      <c r="B1363" s="120"/>
      <c r="C1363" s="120"/>
      <c r="D1363" s="120"/>
      <c r="E1363" s="120"/>
      <c r="F1363" s="124"/>
      <c r="G1363" s="124"/>
      <c r="H1363" s="125"/>
      <c r="I1363" s="125"/>
      <c r="J1363" s="124"/>
      <c r="K1363" s="124"/>
      <c r="L1363" s="124"/>
      <c r="M1363" s="125"/>
      <c r="N1363" s="124"/>
      <c r="O1363" s="125"/>
      <c r="P1363" s="125"/>
      <c r="Q1363" s="124"/>
      <c r="R1363" s="23"/>
      <c r="S1363" s="23"/>
      <c r="T1363" s="23"/>
      <c r="U1363" s="203"/>
    </row>
    <row r="1364" spans="1:21" ht="15.75" thickBot="1">
      <c r="A1364" s="23"/>
      <c r="B1364" s="120"/>
      <c r="C1364" s="120"/>
      <c r="D1364" s="120"/>
      <c r="E1364" s="120"/>
      <c r="F1364" s="124"/>
      <c r="G1364" s="124"/>
      <c r="H1364" s="124"/>
      <c r="I1364" s="124"/>
      <c r="J1364" s="124"/>
      <c r="K1364" s="124"/>
      <c r="L1364" s="124"/>
      <c r="M1364" s="124"/>
      <c r="N1364" s="101"/>
      <c r="O1364" s="124"/>
      <c r="P1364" s="124"/>
      <c r="Q1364" s="124"/>
      <c r="R1364" s="23"/>
      <c r="S1364" s="23"/>
      <c r="T1364" s="23"/>
      <c r="U1364" s="203"/>
    </row>
    <row r="1365" spans="1:21" ht="15.75" thickBot="1">
      <c r="B1365" s="227" t="s">
        <v>35</v>
      </c>
      <c r="C1365" s="228"/>
      <c r="D1365" s="228"/>
      <c r="E1365" s="229"/>
      <c r="F1365" s="215"/>
      <c r="G1365" s="215"/>
      <c r="H1365" s="215"/>
      <c r="I1365" s="215"/>
      <c r="J1365" s="215"/>
      <c r="K1365" s="215"/>
      <c r="L1365" s="215"/>
      <c r="M1365" s="215"/>
      <c r="N1365" s="215"/>
      <c r="O1365" s="215"/>
      <c r="P1365" s="215"/>
      <c r="Q1365" s="215"/>
      <c r="R1365" s="215"/>
      <c r="S1365" s="215"/>
      <c r="T1365" s="215"/>
      <c r="U1365" s="215"/>
    </row>
    <row r="1366" spans="1:21">
      <c r="B1366" s="230"/>
      <c r="C1366" s="231"/>
      <c r="D1366" s="231"/>
      <c r="E1366" s="231"/>
      <c r="F1366" s="231"/>
      <c r="G1366" s="231"/>
      <c r="H1366" s="231"/>
      <c r="I1366" s="231"/>
      <c r="J1366" s="231"/>
      <c r="K1366" s="231"/>
      <c r="L1366" s="231"/>
      <c r="M1366" s="231"/>
      <c r="N1366" s="231"/>
      <c r="O1366" s="231"/>
      <c r="P1366" s="231"/>
      <c r="Q1366" s="231"/>
      <c r="R1366" s="231"/>
      <c r="S1366" s="231"/>
      <c r="T1366" s="231"/>
      <c r="U1366" s="232"/>
    </row>
    <row r="1367" spans="1:21">
      <c r="B1367" s="233"/>
      <c r="C1367" s="234"/>
      <c r="D1367" s="234"/>
      <c r="E1367" s="234"/>
      <c r="F1367" s="234"/>
      <c r="G1367" s="234"/>
      <c r="H1367" s="234"/>
      <c r="I1367" s="234"/>
      <c r="J1367" s="234"/>
      <c r="K1367" s="234"/>
      <c r="L1367" s="234"/>
      <c r="M1367" s="234"/>
      <c r="N1367" s="234"/>
      <c r="O1367" s="234"/>
      <c r="P1367" s="234"/>
      <c r="Q1367" s="234"/>
      <c r="R1367" s="234"/>
      <c r="S1367" s="234"/>
      <c r="T1367" s="234"/>
      <c r="U1367" s="235"/>
    </row>
    <row r="1368" spans="1:21">
      <c r="B1368" s="233"/>
      <c r="C1368" s="234"/>
      <c r="D1368" s="234"/>
      <c r="E1368" s="234"/>
      <c r="F1368" s="234"/>
      <c r="G1368" s="234"/>
      <c r="H1368" s="234"/>
      <c r="I1368" s="234"/>
      <c r="J1368" s="234"/>
      <c r="K1368" s="234"/>
      <c r="L1368" s="234"/>
      <c r="M1368" s="234"/>
      <c r="N1368" s="234"/>
      <c r="O1368" s="234"/>
      <c r="P1368" s="234"/>
      <c r="Q1368" s="234"/>
      <c r="R1368" s="234"/>
      <c r="S1368" s="234"/>
      <c r="T1368" s="234"/>
      <c r="U1368" s="235"/>
    </row>
    <row r="1369" spans="1:21">
      <c r="B1369" s="233"/>
      <c r="C1369" s="234"/>
      <c r="D1369" s="234"/>
      <c r="E1369" s="234"/>
      <c r="F1369" s="234"/>
      <c r="G1369" s="234"/>
      <c r="H1369" s="234"/>
      <c r="I1369" s="234"/>
      <c r="J1369" s="234"/>
      <c r="K1369" s="234"/>
      <c r="L1369" s="234"/>
      <c r="M1369" s="234"/>
      <c r="N1369" s="234"/>
      <c r="O1369" s="234"/>
      <c r="P1369" s="234"/>
      <c r="Q1369" s="234"/>
      <c r="R1369" s="234"/>
      <c r="S1369" s="234"/>
      <c r="T1369" s="234"/>
      <c r="U1369" s="235"/>
    </row>
    <row r="1370" spans="1:21">
      <c r="B1370" s="233"/>
      <c r="C1370" s="234"/>
      <c r="D1370" s="234"/>
      <c r="E1370" s="234"/>
      <c r="F1370" s="234"/>
      <c r="G1370" s="234"/>
      <c r="H1370" s="234"/>
      <c r="I1370" s="234"/>
      <c r="J1370" s="234"/>
      <c r="K1370" s="234"/>
      <c r="L1370" s="234"/>
      <c r="M1370" s="234"/>
      <c r="N1370" s="234"/>
      <c r="O1370" s="234"/>
      <c r="P1370" s="234"/>
      <c r="Q1370" s="234"/>
      <c r="R1370" s="234"/>
      <c r="S1370" s="234"/>
      <c r="T1370" s="234"/>
      <c r="U1370" s="235"/>
    </row>
    <row r="1371" spans="1:21">
      <c r="B1371" s="233"/>
      <c r="C1371" s="234"/>
      <c r="D1371" s="234"/>
      <c r="E1371" s="234"/>
      <c r="F1371" s="234"/>
      <c r="G1371" s="234"/>
      <c r="H1371" s="234"/>
      <c r="I1371" s="234"/>
      <c r="J1371" s="234"/>
      <c r="K1371" s="234"/>
      <c r="L1371" s="234"/>
      <c r="M1371" s="234"/>
      <c r="N1371" s="234"/>
      <c r="O1371" s="234"/>
      <c r="P1371" s="234"/>
      <c r="Q1371" s="234"/>
      <c r="R1371" s="234"/>
      <c r="S1371" s="234"/>
      <c r="T1371" s="234"/>
      <c r="U1371" s="235"/>
    </row>
    <row r="1372" spans="1:21" ht="15.75" thickBot="1">
      <c r="B1372" s="236"/>
      <c r="C1372" s="237"/>
      <c r="D1372" s="237"/>
      <c r="E1372" s="237"/>
      <c r="F1372" s="237"/>
      <c r="G1372" s="237"/>
      <c r="H1372" s="237"/>
      <c r="I1372" s="237"/>
      <c r="J1372" s="237"/>
      <c r="K1372" s="237"/>
      <c r="L1372" s="237"/>
      <c r="M1372" s="237"/>
      <c r="N1372" s="237"/>
      <c r="O1372" s="237"/>
      <c r="P1372" s="237"/>
      <c r="Q1372" s="237"/>
      <c r="R1372" s="237"/>
      <c r="S1372" s="237"/>
      <c r="T1372" s="237"/>
      <c r="U1372" s="238"/>
    </row>
    <row r="1373" spans="1:21">
      <c r="B1373" s="23"/>
    </row>
    <row r="1374" spans="1:21">
      <c r="H1374" s="40"/>
      <c r="I1374" s="40"/>
      <c r="O1374" s="40"/>
      <c r="Q1374" s="40"/>
    </row>
    <row r="1375" spans="1:21">
      <c r="B1375" s="239" t="s">
        <v>38</v>
      </c>
      <c r="C1375" s="239"/>
      <c r="D1375" s="239"/>
      <c r="E1375" s="239"/>
      <c r="F1375" s="239"/>
      <c r="G1375" s="239"/>
      <c r="I1375" s="41"/>
      <c r="J1375" s="213" t="s">
        <v>36</v>
      </c>
      <c r="K1375" s="213"/>
      <c r="L1375" s="213"/>
      <c r="M1375" s="213"/>
      <c r="N1375" s="213"/>
      <c r="O1375" s="213"/>
      <c r="R1375" s="213" t="s">
        <v>37</v>
      </c>
      <c r="S1375" s="213"/>
      <c r="T1375" s="213"/>
      <c r="U1375" s="213"/>
    </row>
    <row r="1376" spans="1:21">
      <c r="B1376" s="239"/>
      <c r="C1376" s="239"/>
      <c r="D1376" s="239"/>
      <c r="E1376" s="239"/>
      <c r="F1376" s="239"/>
      <c r="G1376" s="239"/>
      <c r="H1376" s="42"/>
      <c r="I1376" s="42"/>
      <c r="J1376" s="240"/>
      <c r="K1376" s="240"/>
      <c r="L1376" s="240"/>
      <c r="M1376" s="240"/>
      <c r="N1376" s="240"/>
      <c r="O1376" s="240"/>
      <c r="P1376" s="42"/>
      <c r="Q1376" s="42"/>
      <c r="R1376" s="209" t="s">
        <v>0</v>
      </c>
      <c r="S1376" s="209"/>
      <c r="T1376" s="209"/>
      <c r="U1376" s="209"/>
    </row>
    <row r="1377" spans="2:21">
      <c r="B1377" s="239"/>
      <c r="C1377" s="239"/>
      <c r="D1377" s="239"/>
      <c r="E1377" s="239"/>
      <c r="F1377" s="239"/>
      <c r="G1377" s="239"/>
      <c r="H1377" s="151"/>
      <c r="I1377" s="151"/>
      <c r="J1377" s="240"/>
      <c r="K1377" s="240"/>
      <c r="L1377" s="240"/>
      <c r="M1377" s="240"/>
      <c r="N1377" s="240"/>
      <c r="O1377" s="240"/>
      <c r="P1377" s="151"/>
      <c r="Q1377" s="151"/>
      <c r="R1377" s="209"/>
      <c r="S1377" s="209"/>
      <c r="T1377" s="209"/>
      <c r="U1377" s="209"/>
    </row>
    <row r="1378" spans="2:21">
      <c r="B1378" s="239"/>
      <c r="C1378" s="239"/>
      <c r="D1378" s="239"/>
      <c r="E1378" s="239"/>
      <c r="F1378" s="239"/>
      <c r="G1378" s="239"/>
      <c r="H1378" s="151"/>
      <c r="I1378" s="151"/>
      <c r="J1378" s="240"/>
      <c r="K1378" s="240"/>
      <c r="L1378" s="240"/>
      <c r="M1378" s="240"/>
      <c r="N1378" s="240"/>
      <c r="O1378" s="240"/>
      <c r="P1378" s="151"/>
      <c r="Q1378" s="151"/>
      <c r="R1378" s="209"/>
      <c r="S1378" s="209"/>
      <c r="T1378" s="209"/>
      <c r="U1378" s="209"/>
    </row>
    <row r="1379" spans="2:21">
      <c r="B1379" s="239"/>
      <c r="C1379" s="239"/>
      <c r="D1379" s="239"/>
      <c r="E1379" s="239"/>
      <c r="F1379" s="239"/>
      <c r="G1379" s="239"/>
      <c r="H1379" s="151"/>
      <c r="I1379" s="151"/>
      <c r="J1379" s="240"/>
      <c r="K1379" s="240"/>
      <c r="L1379" s="240"/>
      <c r="M1379" s="240"/>
      <c r="N1379" s="240"/>
      <c r="O1379" s="240"/>
      <c r="P1379" s="151"/>
      <c r="Q1379" s="151"/>
      <c r="R1379" s="209"/>
      <c r="S1379" s="209"/>
      <c r="T1379" s="209"/>
      <c r="U1379" s="209"/>
    </row>
    <row r="1380" spans="2:21" ht="15.75" thickBot="1">
      <c r="B1380" s="242"/>
      <c r="C1380" s="242"/>
      <c r="D1380" s="242"/>
      <c r="E1380" s="242"/>
      <c r="F1380" s="242"/>
      <c r="G1380" s="242"/>
      <c r="J1380" s="241"/>
      <c r="K1380" s="241"/>
      <c r="L1380" s="241"/>
      <c r="M1380" s="241"/>
      <c r="N1380" s="241"/>
      <c r="O1380" s="241"/>
      <c r="R1380" s="215"/>
      <c r="S1380" s="215"/>
      <c r="T1380" s="215"/>
      <c r="U1380" s="215"/>
    </row>
    <row r="1381" spans="2:21">
      <c r="B1381" s="209" t="s">
        <v>105</v>
      </c>
      <c r="C1381" s="209"/>
      <c r="D1381" s="209"/>
      <c r="E1381" s="209"/>
      <c r="F1381" s="209"/>
      <c r="G1381" s="209"/>
      <c r="J1381" s="210" t="s">
        <v>106</v>
      </c>
      <c r="K1381" s="210"/>
      <c r="L1381" s="210"/>
      <c r="M1381" s="210"/>
      <c r="N1381" s="210"/>
      <c r="O1381" s="210"/>
      <c r="R1381" s="211" t="s">
        <v>143</v>
      </c>
      <c r="S1381" s="211"/>
      <c r="T1381" s="211"/>
      <c r="U1381" s="211"/>
    </row>
    <row r="1382" spans="2:21">
      <c r="B1382" s="210" t="s">
        <v>107</v>
      </c>
      <c r="C1382" s="210"/>
      <c r="D1382" s="210"/>
      <c r="E1382" s="210"/>
      <c r="F1382" s="210"/>
      <c r="G1382" s="210"/>
      <c r="J1382" s="212" t="s">
        <v>108</v>
      </c>
      <c r="K1382" s="212"/>
      <c r="L1382" s="212"/>
      <c r="M1382" s="212"/>
      <c r="N1382" s="212"/>
      <c r="O1382" s="212"/>
      <c r="P1382" s="109"/>
      <c r="Q1382" s="109"/>
      <c r="R1382" s="212" t="s">
        <v>109</v>
      </c>
      <c r="S1382" s="212"/>
      <c r="T1382" s="212"/>
      <c r="U1382" s="212"/>
    </row>
    <row r="1384" spans="2:21">
      <c r="J1384" s="213" t="s">
        <v>50</v>
      </c>
      <c r="K1384" s="213"/>
      <c r="L1384" s="213"/>
      <c r="M1384" s="213"/>
      <c r="N1384" s="213"/>
      <c r="O1384" s="213"/>
    </row>
    <row r="1385" spans="2:21">
      <c r="B1385" s="214" t="s">
        <v>153</v>
      </c>
      <c r="C1385" s="214"/>
      <c r="D1385" s="214"/>
      <c r="E1385" s="214"/>
      <c r="F1385" s="214"/>
      <c r="G1385" s="214"/>
      <c r="J1385" s="214" t="s">
        <v>48</v>
      </c>
      <c r="K1385" s="214"/>
      <c r="L1385" s="214"/>
      <c r="M1385" s="214"/>
      <c r="N1385" s="214"/>
      <c r="O1385" s="214"/>
      <c r="R1385" s="214" t="s">
        <v>51</v>
      </c>
      <c r="S1385" s="214"/>
      <c r="T1385" s="214"/>
      <c r="U1385" s="214"/>
    </row>
    <row r="1386" spans="2:21">
      <c r="B1386" s="210"/>
      <c r="C1386" s="210"/>
      <c r="D1386" s="210"/>
      <c r="E1386" s="210"/>
      <c r="F1386" s="210"/>
      <c r="G1386" s="210"/>
      <c r="J1386" s="214"/>
      <c r="K1386" s="214"/>
      <c r="L1386" s="214"/>
      <c r="M1386" s="214"/>
      <c r="N1386" s="214"/>
      <c r="O1386" s="214"/>
      <c r="R1386" s="210"/>
      <c r="S1386" s="210"/>
      <c r="T1386" s="210"/>
      <c r="U1386" s="210"/>
    </row>
    <row r="1387" spans="2:21">
      <c r="B1387" s="210"/>
      <c r="C1387" s="210"/>
      <c r="D1387" s="210"/>
      <c r="E1387" s="210"/>
      <c r="F1387" s="210"/>
      <c r="G1387" s="210"/>
      <c r="J1387" s="214"/>
      <c r="K1387" s="214"/>
      <c r="L1387" s="214"/>
      <c r="M1387" s="214"/>
      <c r="N1387" s="214"/>
      <c r="O1387" s="214"/>
      <c r="R1387" s="210"/>
      <c r="S1387" s="210"/>
      <c r="T1387" s="210"/>
      <c r="U1387" s="210"/>
    </row>
    <row r="1388" spans="2:21">
      <c r="B1388" s="210"/>
      <c r="C1388" s="210"/>
      <c r="D1388" s="210"/>
      <c r="E1388" s="210"/>
      <c r="F1388" s="210"/>
      <c r="G1388" s="210"/>
      <c r="J1388" s="214"/>
      <c r="K1388" s="214"/>
      <c r="L1388" s="214"/>
      <c r="M1388" s="214"/>
      <c r="N1388" s="214"/>
      <c r="O1388" s="214"/>
      <c r="R1388" s="210"/>
      <c r="S1388" s="210"/>
      <c r="T1388" s="210"/>
      <c r="U1388" s="210"/>
    </row>
    <row r="1389" spans="2:21" ht="15.75" thickBot="1">
      <c r="B1389" s="215"/>
      <c r="C1389" s="215"/>
      <c r="D1389" s="215"/>
      <c r="E1389" s="215"/>
      <c r="F1389" s="215"/>
      <c r="G1389" s="215"/>
      <c r="H1389" s="51"/>
      <c r="I1389" s="51"/>
      <c r="J1389" s="216"/>
      <c r="K1389" s="216"/>
      <c r="L1389" s="216"/>
      <c r="M1389" s="216"/>
      <c r="N1389" s="216"/>
      <c r="O1389" s="216"/>
      <c r="P1389" s="51"/>
      <c r="Q1389" s="51"/>
      <c r="R1389" s="215"/>
      <c r="S1389" s="215"/>
      <c r="T1389" s="215"/>
      <c r="U1389" s="215"/>
    </row>
    <row r="1390" spans="2:21">
      <c r="B1390" s="217" t="s">
        <v>110</v>
      </c>
      <c r="C1390" s="217"/>
      <c r="D1390" s="217"/>
      <c r="E1390" s="217"/>
      <c r="F1390" s="217"/>
      <c r="G1390" s="217"/>
      <c r="H1390" s="110"/>
      <c r="I1390" s="110"/>
      <c r="J1390" s="217" t="s">
        <v>111</v>
      </c>
      <c r="K1390" s="217"/>
      <c r="L1390" s="217"/>
      <c r="M1390" s="217"/>
      <c r="N1390" s="217"/>
      <c r="O1390" s="217"/>
      <c r="P1390" s="51"/>
      <c r="Q1390" s="51"/>
      <c r="R1390" s="217" t="s">
        <v>112</v>
      </c>
      <c r="S1390" s="217"/>
      <c r="T1390" s="217"/>
      <c r="U1390" s="217"/>
    </row>
    <row r="1391" spans="2:21" ht="32.25" customHeight="1">
      <c r="B1391" s="219" t="s">
        <v>152</v>
      </c>
      <c r="C1391" s="219"/>
      <c r="D1391" s="219"/>
      <c r="E1391" s="219"/>
      <c r="F1391" s="219"/>
      <c r="G1391" s="219"/>
      <c r="J1391" s="218" t="s">
        <v>113</v>
      </c>
      <c r="K1391" s="218"/>
      <c r="L1391" s="218"/>
      <c r="M1391" s="218"/>
      <c r="N1391" s="218"/>
      <c r="O1391" s="218"/>
      <c r="R1391" s="218" t="s">
        <v>114</v>
      </c>
      <c r="S1391" s="218"/>
      <c r="T1391" s="218"/>
      <c r="U1391" s="218"/>
    </row>
    <row r="1392" spans="2:21">
      <c r="B1392" s="189"/>
      <c r="C1392" s="189"/>
      <c r="D1392" s="189"/>
      <c r="E1392" s="189"/>
      <c r="F1392" s="189"/>
      <c r="G1392" s="189"/>
    </row>
    <row r="1395" spans="1:21" ht="23.25">
      <c r="B1395" s="451" t="s">
        <v>121</v>
      </c>
      <c r="C1395" s="451"/>
      <c r="D1395" s="451"/>
      <c r="E1395" s="451"/>
      <c r="F1395" s="451"/>
      <c r="G1395" s="451"/>
      <c r="H1395" s="451"/>
      <c r="I1395" s="451"/>
      <c r="J1395" s="451"/>
      <c r="K1395" s="451"/>
      <c r="L1395" s="451"/>
      <c r="M1395" s="451"/>
      <c r="N1395" s="451"/>
      <c r="O1395" s="451"/>
      <c r="P1395" s="451"/>
      <c r="Q1395" s="451"/>
      <c r="R1395" s="451"/>
      <c r="S1395" s="451"/>
      <c r="T1395" s="451"/>
      <c r="U1395" s="451"/>
    </row>
    <row r="1397" spans="1:21" ht="15" customHeight="1"/>
    <row r="1398" spans="1:21" ht="15" customHeight="1"/>
    <row r="1399" spans="1:21" ht="15" customHeight="1">
      <c r="F1399" s="1"/>
      <c r="G1399" s="1"/>
      <c r="H1399" s="1"/>
      <c r="I1399" s="1"/>
      <c r="J1399" s="1"/>
      <c r="K1399" s="1"/>
      <c r="L1399" s="1"/>
      <c r="M1399" s="1"/>
      <c r="N1399" s="1"/>
      <c r="O1399" s="1"/>
    </row>
    <row r="1400" spans="1:21" ht="15" customHeight="1">
      <c r="B1400" s="422" t="s">
        <v>123</v>
      </c>
      <c r="C1400" s="422"/>
      <c r="D1400" s="422"/>
      <c r="E1400" s="422"/>
      <c r="F1400" s="422"/>
      <c r="G1400" s="422"/>
      <c r="H1400" s="422"/>
      <c r="I1400" s="422"/>
      <c r="J1400" s="422"/>
      <c r="K1400" s="422"/>
      <c r="L1400" s="422"/>
      <c r="M1400" s="422"/>
      <c r="N1400" s="422"/>
      <c r="O1400" s="422"/>
      <c r="P1400" s="422"/>
      <c r="Q1400" s="422"/>
      <c r="R1400" s="422"/>
      <c r="S1400" s="422"/>
      <c r="T1400" s="422"/>
      <c r="U1400" s="422"/>
    </row>
    <row r="1401" spans="1:21" ht="15" customHeight="1">
      <c r="F1401" t="s">
        <v>0</v>
      </c>
    </row>
    <row r="1402" spans="1:21" ht="15" customHeight="1">
      <c r="B1402" s="2"/>
      <c r="C1402" s="2"/>
      <c r="D1402" s="2"/>
      <c r="E1402" s="2"/>
      <c r="F1402" s="2"/>
      <c r="G1402" s="2"/>
      <c r="H1402" s="2"/>
      <c r="I1402" s="2"/>
      <c r="J1402" s="2"/>
      <c r="K1402" s="2"/>
      <c r="L1402" s="2"/>
      <c r="M1402" s="2"/>
      <c r="N1402" s="2"/>
      <c r="O1402" s="2"/>
      <c r="P1402" s="2"/>
      <c r="Q1402" s="2"/>
      <c r="R1402" s="2"/>
      <c r="S1402" s="2"/>
      <c r="T1402" s="2"/>
      <c r="U1402" s="193"/>
    </row>
    <row r="1403" spans="1:21" ht="15" customHeight="1" thickBot="1">
      <c r="B1403" s="3"/>
      <c r="C1403" s="3"/>
      <c r="D1403" s="3"/>
      <c r="E1403" s="3"/>
      <c r="F1403" s="3"/>
      <c r="G1403" s="3"/>
      <c r="H1403" s="3"/>
      <c r="I1403" s="3"/>
      <c r="J1403" s="3"/>
      <c r="K1403" s="3"/>
      <c r="L1403" s="3"/>
      <c r="M1403" s="3"/>
      <c r="N1403" s="3"/>
      <c r="O1403" s="3"/>
      <c r="P1403" s="3"/>
      <c r="Q1403" s="3"/>
      <c r="R1403" s="3"/>
      <c r="S1403" s="3"/>
      <c r="T1403" s="3"/>
      <c r="U1403" s="194"/>
    </row>
    <row r="1404" spans="1:21" ht="15" customHeight="1">
      <c r="B1404" s="383" t="s">
        <v>1</v>
      </c>
      <c r="C1404" s="384"/>
      <c r="D1404" s="384"/>
      <c r="E1404" s="384"/>
      <c r="F1404" s="385"/>
      <c r="G1404" s="423" t="s">
        <v>154</v>
      </c>
      <c r="H1404" s="424"/>
      <c r="I1404" s="424"/>
      <c r="J1404" s="424"/>
      <c r="K1404" s="424"/>
      <c r="L1404" s="424"/>
      <c r="M1404" s="424"/>
      <c r="N1404" s="424"/>
      <c r="O1404" s="424"/>
      <c r="P1404" s="424"/>
      <c r="Q1404" s="424"/>
      <c r="R1404" s="424"/>
      <c r="S1404" s="424"/>
      <c r="T1404" s="424"/>
      <c r="U1404" s="425"/>
    </row>
    <row r="1405" spans="1:21" ht="15" customHeight="1">
      <c r="A1405" s="4"/>
      <c r="B1405" s="426" t="s">
        <v>2</v>
      </c>
      <c r="C1405" s="427"/>
      <c r="D1405" s="427"/>
      <c r="E1405" s="427"/>
      <c r="F1405" s="428"/>
      <c r="G1405" s="429" t="s">
        <v>151</v>
      </c>
      <c r="H1405" s="430"/>
      <c r="I1405" s="430"/>
      <c r="J1405" s="430"/>
      <c r="K1405" s="430"/>
      <c r="L1405" s="430"/>
      <c r="M1405" s="430"/>
      <c r="N1405" s="430"/>
      <c r="O1405" s="430"/>
      <c r="P1405" s="430"/>
      <c r="Q1405" s="430"/>
      <c r="R1405" s="430"/>
      <c r="S1405" s="430"/>
      <c r="T1405" s="430"/>
      <c r="U1405" s="431"/>
    </row>
    <row r="1406" spans="1:21">
      <c r="A1406" s="4"/>
      <c r="B1406" s="383" t="s">
        <v>3</v>
      </c>
      <c r="C1406" s="384"/>
      <c r="D1406" s="384"/>
      <c r="E1406" s="384"/>
      <c r="F1406" s="385"/>
      <c r="G1406" s="432" t="s">
        <v>54</v>
      </c>
      <c r="H1406" s="433"/>
      <c r="I1406" s="433"/>
      <c r="J1406" s="433"/>
      <c r="K1406" s="433"/>
      <c r="L1406" s="433"/>
      <c r="M1406" s="433"/>
      <c r="N1406" s="433"/>
      <c r="O1406" s="433"/>
      <c r="P1406" s="433"/>
      <c r="Q1406" s="433"/>
      <c r="R1406" s="433"/>
      <c r="S1406" s="433"/>
      <c r="T1406" s="433"/>
      <c r="U1406" s="434"/>
    </row>
    <row r="1407" spans="1:21" ht="15" customHeight="1">
      <c r="A1407" s="4"/>
      <c r="B1407" s="383" t="s">
        <v>4</v>
      </c>
      <c r="C1407" s="384"/>
      <c r="D1407" s="384"/>
      <c r="E1407" s="384"/>
      <c r="F1407" s="385"/>
      <c r="G1407" s="432" t="s">
        <v>55</v>
      </c>
      <c r="H1407" s="433"/>
      <c r="I1407" s="433"/>
      <c r="J1407" s="433"/>
      <c r="K1407" s="433"/>
      <c r="L1407" s="433"/>
      <c r="M1407" s="433"/>
      <c r="N1407" s="433"/>
      <c r="O1407" s="433"/>
      <c r="P1407" s="433"/>
      <c r="Q1407" s="433"/>
      <c r="R1407" s="433"/>
      <c r="S1407" s="433"/>
      <c r="T1407" s="433"/>
      <c r="U1407" s="434"/>
    </row>
    <row r="1408" spans="1:21" ht="15" customHeight="1">
      <c r="A1408" s="4"/>
      <c r="B1408" s="383" t="s">
        <v>5</v>
      </c>
      <c r="C1408" s="384"/>
      <c r="D1408" s="384"/>
      <c r="E1408" s="384"/>
      <c r="F1408" s="385"/>
      <c r="G1408" s="435" t="s">
        <v>6</v>
      </c>
      <c r="H1408" s="436"/>
      <c r="I1408" s="437">
        <v>1000000</v>
      </c>
      <c r="J1408" s="438"/>
      <c r="K1408" s="438"/>
      <c r="L1408" s="439"/>
      <c r="M1408" s="5" t="s">
        <v>7</v>
      </c>
      <c r="N1408" s="437">
        <v>0</v>
      </c>
      <c r="O1408" s="438"/>
      <c r="P1408" s="438"/>
      <c r="Q1408" s="439"/>
      <c r="R1408" s="440" t="s">
        <v>8</v>
      </c>
      <c r="S1408" s="441"/>
      <c r="T1408" s="437">
        <v>0</v>
      </c>
      <c r="U1408" s="442"/>
    </row>
    <row r="1409" spans="1:21">
      <c r="A1409" s="4"/>
      <c r="B1409" s="383" t="s">
        <v>9</v>
      </c>
      <c r="C1409" s="384"/>
      <c r="D1409" s="384"/>
      <c r="E1409" s="384"/>
      <c r="F1409" s="385"/>
      <c r="G1409" s="443" t="s">
        <v>6</v>
      </c>
      <c r="H1409" s="444"/>
      <c r="I1409" s="437">
        <v>1000000</v>
      </c>
      <c r="J1409" s="438"/>
      <c r="K1409" s="438"/>
      <c r="L1409" s="439"/>
      <c r="M1409" s="5" t="s">
        <v>7</v>
      </c>
      <c r="N1409" s="445">
        <v>0</v>
      </c>
      <c r="O1409" s="446"/>
      <c r="P1409" s="446"/>
      <c r="Q1409" s="447"/>
      <c r="R1409" s="448"/>
      <c r="S1409" s="449"/>
      <c r="T1409" s="449"/>
      <c r="U1409" s="450"/>
    </row>
    <row r="1410" spans="1:21" ht="15.75" thickBot="1">
      <c r="A1410" s="4"/>
      <c r="B1410" s="383" t="s">
        <v>10</v>
      </c>
      <c r="C1410" s="384"/>
      <c r="D1410" s="384"/>
      <c r="E1410" s="384"/>
      <c r="F1410" s="385"/>
      <c r="G1410" s="386" t="s">
        <v>122</v>
      </c>
      <c r="H1410" s="387"/>
      <c r="I1410" s="387"/>
      <c r="J1410" s="387"/>
      <c r="K1410" s="387"/>
      <c r="L1410" s="387"/>
      <c r="M1410" s="387"/>
      <c r="N1410" s="387"/>
      <c r="O1410" s="387"/>
      <c r="P1410" s="387"/>
      <c r="Q1410" s="387"/>
      <c r="R1410" s="387"/>
      <c r="S1410" s="387"/>
      <c r="T1410" s="387"/>
      <c r="U1410" s="388"/>
    </row>
    <row r="1411" spans="1:21" ht="15.75" customHeight="1" thickBot="1">
      <c r="A1411" s="4"/>
      <c r="B1411" s="389" t="s">
        <v>11</v>
      </c>
      <c r="C1411" s="390"/>
      <c r="D1411" s="390"/>
      <c r="E1411" s="390"/>
      <c r="F1411" s="391"/>
      <c r="G1411" s="392" t="s">
        <v>144</v>
      </c>
      <c r="H1411" s="393"/>
      <c r="I1411" s="393"/>
      <c r="J1411" s="393"/>
      <c r="K1411" s="393"/>
      <c r="L1411" s="393"/>
      <c r="M1411" s="393"/>
      <c r="N1411" s="393"/>
      <c r="O1411" s="393"/>
      <c r="P1411" s="393"/>
      <c r="Q1411" s="393"/>
      <c r="R1411" s="393"/>
      <c r="S1411" s="393"/>
      <c r="T1411" s="393"/>
      <c r="U1411" s="394"/>
    </row>
    <row r="1412" spans="1:21" ht="15.75" thickBot="1">
      <c r="B1412" s="395"/>
      <c r="C1412" s="395"/>
      <c r="D1412" s="395"/>
      <c r="E1412" s="395"/>
      <c r="F1412" s="395"/>
      <c r="G1412" s="395"/>
      <c r="H1412" s="395"/>
      <c r="I1412" s="395"/>
      <c r="J1412" s="395"/>
      <c r="K1412" s="395"/>
      <c r="L1412" s="395"/>
      <c r="M1412" s="395"/>
      <c r="N1412" s="395"/>
      <c r="O1412" s="395"/>
      <c r="P1412" s="395"/>
      <c r="Q1412" s="395"/>
      <c r="R1412" s="395"/>
      <c r="S1412" s="395"/>
      <c r="T1412" s="395"/>
      <c r="U1412" s="395"/>
    </row>
    <row r="1413" spans="1:21" ht="16.5" thickBot="1">
      <c r="A1413" s="4"/>
      <c r="B1413" s="324" t="s">
        <v>12</v>
      </c>
      <c r="C1413" s="325"/>
      <c r="D1413" s="326"/>
      <c r="E1413" s="325" t="s">
        <v>13</v>
      </c>
      <c r="F1413" s="326"/>
      <c r="G1413" s="330" t="s">
        <v>14</v>
      </c>
      <c r="H1413" s="331"/>
      <c r="I1413" s="331"/>
      <c r="J1413" s="331"/>
      <c r="K1413" s="331"/>
      <c r="L1413" s="331"/>
      <c r="M1413" s="331"/>
      <c r="N1413" s="331"/>
      <c r="O1413" s="331"/>
      <c r="P1413" s="331"/>
      <c r="Q1413" s="331"/>
      <c r="R1413" s="331"/>
      <c r="S1413" s="331"/>
      <c r="T1413" s="331"/>
      <c r="U1413" s="332"/>
    </row>
    <row r="1414" spans="1:21" ht="15.75" thickBot="1">
      <c r="A1414" s="4"/>
      <c r="B1414" s="327"/>
      <c r="C1414" s="328"/>
      <c r="D1414" s="329"/>
      <c r="E1414" s="328"/>
      <c r="F1414" s="329"/>
      <c r="G1414" s="333" t="s">
        <v>15</v>
      </c>
      <c r="H1414" s="334"/>
      <c r="I1414" s="280" t="s">
        <v>16</v>
      </c>
      <c r="J1414" s="281"/>
      <c r="K1414" s="281"/>
      <c r="L1414" s="281"/>
      <c r="M1414" s="281"/>
      <c r="N1414" s="282"/>
      <c r="O1414" s="401" t="s">
        <v>17</v>
      </c>
      <c r="P1414" s="402"/>
      <c r="Q1414" s="402"/>
      <c r="R1414" s="402"/>
      <c r="S1414" s="402"/>
      <c r="T1414" s="402"/>
      <c r="U1414" s="403"/>
    </row>
    <row r="1415" spans="1:21">
      <c r="A1415" s="4"/>
      <c r="B1415" s="327"/>
      <c r="C1415" s="328"/>
      <c r="D1415" s="329"/>
      <c r="E1415" s="328"/>
      <c r="F1415" s="329"/>
      <c r="G1415" s="335"/>
      <c r="H1415" s="336"/>
      <c r="I1415" s="333" t="s">
        <v>18</v>
      </c>
      <c r="J1415" s="404"/>
      <c r="K1415" s="404"/>
      <c r="L1415" s="333" t="s">
        <v>19</v>
      </c>
      <c r="M1415" s="404"/>
      <c r="N1415" s="334"/>
      <c r="O1415" s="406" t="s">
        <v>18</v>
      </c>
      <c r="P1415" s="407"/>
      <c r="Q1415" s="407"/>
      <c r="R1415" s="333" t="s">
        <v>19</v>
      </c>
      <c r="S1415" s="404"/>
      <c r="T1415" s="404"/>
      <c r="U1415" s="515" t="s">
        <v>20</v>
      </c>
    </row>
    <row r="1416" spans="1:21" ht="15.75" thickBot="1">
      <c r="A1416" s="4"/>
      <c r="B1416" s="396"/>
      <c r="C1416" s="397"/>
      <c r="D1416" s="398"/>
      <c r="E1416" s="397"/>
      <c r="F1416" s="398"/>
      <c r="G1416" s="399"/>
      <c r="H1416" s="400"/>
      <c r="I1416" s="399"/>
      <c r="J1416" s="405"/>
      <c r="K1416" s="405"/>
      <c r="L1416" s="399"/>
      <c r="M1416" s="405"/>
      <c r="N1416" s="400"/>
      <c r="O1416" s="399"/>
      <c r="P1416" s="405"/>
      <c r="Q1416" s="405"/>
      <c r="R1416" s="399"/>
      <c r="S1416" s="405"/>
      <c r="T1416" s="405"/>
      <c r="U1416" s="516"/>
    </row>
    <row r="1417" spans="1:21">
      <c r="A1417" s="4"/>
      <c r="B1417" s="408" t="s">
        <v>62</v>
      </c>
      <c r="C1417" s="409"/>
      <c r="D1417" s="410"/>
      <c r="E1417" s="411"/>
      <c r="F1417" s="412"/>
      <c r="G1417" s="413"/>
      <c r="H1417" s="414"/>
      <c r="I1417" s="415"/>
      <c r="J1417" s="416"/>
      <c r="K1417" s="414"/>
      <c r="L1417" s="417"/>
      <c r="M1417" s="416"/>
      <c r="N1417" s="418"/>
      <c r="O1417" s="419"/>
      <c r="P1417" s="420"/>
      <c r="Q1417" s="420"/>
      <c r="R1417" s="420"/>
      <c r="S1417" s="420"/>
      <c r="T1417" s="420"/>
      <c r="U1417" s="195"/>
    </row>
    <row r="1418" spans="1:21">
      <c r="A1418" s="4"/>
      <c r="B1418" s="346" t="s">
        <v>57</v>
      </c>
      <c r="C1418" s="359"/>
      <c r="D1418" s="360"/>
      <c r="E1418" s="361"/>
      <c r="F1418" s="362"/>
      <c r="G1418" s="363"/>
      <c r="H1418" s="364"/>
      <c r="I1418" s="381"/>
      <c r="J1418" s="382"/>
      <c r="K1418" s="382"/>
      <c r="L1418" s="382"/>
      <c r="M1418" s="382"/>
      <c r="N1418" s="362"/>
      <c r="O1418" s="381"/>
      <c r="P1418" s="382"/>
      <c r="Q1418" s="382"/>
      <c r="R1418" s="382"/>
      <c r="S1418" s="382"/>
      <c r="T1418" s="382"/>
      <c r="U1418" s="196"/>
    </row>
    <row r="1419" spans="1:21">
      <c r="A1419" s="4"/>
      <c r="B1419" s="307" t="s">
        <v>58</v>
      </c>
      <c r="C1419" s="308"/>
      <c r="D1419" s="309"/>
      <c r="E1419" s="310" t="s">
        <v>61</v>
      </c>
      <c r="F1419" s="311"/>
      <c r="G1419" s="351">
        <v>3</v>
      </c>
      <c r="H1419" s="353"/>
      <c r="I1419" s="314">
        <v>0</v>
      </c>
      <c r="J1419" s="315"/>
      <c r="K1419" s="316"/>
      <c r="L1419" s="314">
        <v>0</v>
      </c>
      <c r="M1419" s="315"/>
      <c r="N1419" s="352"/>
      <c r="O1419" s="317">
        <f>+I1419+O1263</f>
        <v>3</v>
      </c>
      <c r="P1419" s="315"/>
      <c r="Q1419" s="316"/>
      <c r="R1419" s="317">
        <f>+L1419+R1263</f>
        <v>3</v>
      </c>
      <c r="S1419" s="315"/>
      <c r="T1419" s="316"/>
      <c r="U1419" s="60">
        <f>R1419/G1419</f>
        <v>1</v>
      </c>
    </row>
    <row r="1420" spans="1:21">
      <c r="A1420" s="4"/>
      <c r="B1420" s="307" t="s">
        <v>59</v>
      </c>
      <c r="C1420" s="308"/>
      <c r="D1420" s="309"/>
      <c r="E1420" s="310" t="s">
        <v>61</v>
      </c>
      <c r="F1420" s="311"/>
      <c r="G1420" s="351">
        <v>30</v>
      </c>
      <c r="H1420" s="353"/>
      <c r="I1420" s="314">
        <v>0</v>
      </c>
      <c r="J1420" s="315"/>
      <c r="K1420" s="316"/>
      <c r="L1420" s="314">
        <v>0</v>
      </c>
      <c r="M1420" s="315"/>
      <c r="N1420" s="352"/>
      <c r="O1420" s="317">
        <f>+I1420+O1264</f>
        <v>30</v>
      </c>
      <c r="P1420" s="315"/>
      <c r="Q1420" s="316"/>
      <c r="R1420" s="317">
        <f>+L1420+R1264</f>
        <v>30</v>
      </c>
      <c r="S1420" s="315"/>
      <c r="T1420" s="316"/>
      <c r="U1420" s="60">
        <f t="shared" ref="U1420:U1481" si="170">R1420/G1420</f>
        <v>1</v>
      </c>
    </row>
    <row r="1421" spans="1:21">
      <c r="A1421" s="4"/>
      <c r="B1421" s="307" t="s">
        <v>60</v>
      </c>
      <c r="C1421" s="308"/>
      <c r="D1421" s="309"/>
      <c r="E1421" s="310" t="s">
        <v>61</v>
      </c>
      <c r="F1421" s="311"/>
      <c r="G1421" s="351">
        <v>1028</v>
      </c>
      <c r="H1421" s="316"/>
      <c r="I1421" s="354">
        <v>60</v>
      </c>
      <c r="J1421" s="355"/>
      <c r="K1421" s="356"/>
      <c r="L1421" s="354">
        <v>60</v>
      </c>
      <c r="M1421" s="355"/>
      <c r="N1421" s="358"/>
      <c r="O1421" s="317">
        <f>+I1421+O1265</f>
        <v>900</v>
      </c>
      <c r="P1421" s="315"/>
      <c r="Q1421" s="316"/>
      <c r="R1421" s="317">
        <f>+L1421+R1265</f>
        <v>926</v>
      </c>
      <c r="S1421" s="315"/>
      <c r="T1421" s="316"/>
      <c r="U1421" s="60">
        <f t="shared" si="170"/>
        <v>0.90077821011673154</v>
      </c>
    </row>
    <row r="1422" spans="1:21">
      <c r="A1422" s="4"/>
      <c r="B1422" s="346" t="s">
        <v>63</v>
      </c>
      <c r="C1422" s="359"/>
      <c r="D1422" s="360"/>
      <c r="E1422" s="361"/>
      <c r="F1422" s="362"/>
      <c r="G1422" s="363"/>
      <c r="H1422" s="364"/>
      <c r="I1422" s="365"/>
      <c r="J1422" s="366"/>
      <c r="K1422" s="366"/>
      <c r="L1422" s="366"/>
      <c r="M1422" s="366"/>
      <c r="N1422" s="367"/>
      <c r="O1422" s="365"/>
      <c r="P1422" s="366"/>
      <c r="Q1422" s="366"/>
      <c r="R1422" s="366"/>
      <c r="S1422" s="366"/>
      <c r="T1422" s="366"/>
      <c r="U1422" s="60"/>
    </row>
    <row r="1423" spans="1:21">
      <c r="A1423" s="4"/>
      <c r="B1423" s="307" t="s">
        <v>58</v>
      </c>
      <c r="C1423" s="308"/>
      <c r="D1423" s="309"/>
      <c r="E1423" s="310" t="s">
        <v>61</v>
      </c>
      <c r="F1423" s="311"/>
      <c r="G1423" s="351">
        <v>3</v>
      </c>
      <c r="H1423" s="353"/>
      <c r="I1423" s="354">
        <v>0</v>
      </c>
      <c r="J1423" s="355"/>
      <c r="K1423" s="356"/>
      <c r="L1423" s="354">
        <v>0</v>
      </c>
      <c r="M1423" s="355"/>
      <c r="N1423" s="358"/>
      <c r="O1423" s="317">
        <f>+I1423+O1267</f>
        <v>3</v>
      </c>
      <c r="P1423" s="315"/>
      <c r="Q1423" s="316"/>
      <c r="R1423" s="317">
        <f>+L1423+R1267</f>
        <v>3</v>
      </c>
      <c r="S1423" s="315"/>
      <c r="T1423" s="316"/>
      <c r="U1423" s="60">
        <f t="shared" si="170"/>
        <v>1</v>
      </c>
    </row>
    <row r="1424" spans="1:21">
      <c r="A1424" s="4"/>
      <c r="B1424" s="307" t="s">
        <v>59</v>
      </c>
      <c r="C1424" s="308"/>
      <c r="D1424" s="309"/>
      <c r="E1424" s="310" t="s">
        <v>61</v>
      </c>
      <c r="F1424" s="311"/>
      <c r="G1424" s="351">
        <v>30</v>
      </c>
      <c r="H1424" s="353"/>
      <c r="I1424" s="354">
        <v>0</v>
      </c>
      <c r="J1424" s="355"/>
      <c r="K1424" s="356"/>
      <c r="L1424" s="354">
        <v>0</v>
      </c>
      <c r="M1424" s="355"/>
      <c r="N1424" s="358"/>
      <c r="O1424" s="317">
        <f>+I1424+O1268</f>
        <v>30</v>
      </c>
      <c r="P1424" s="315"/>
      <c r="Q1424" s="316"/>
      <c r="R1424" s="317">
        <f>+L1424+R1268</f>
        <v>30</v>
      </c>
      <c r="S1424" s="315"/>
      <c r="T1424" s="316"/>
      <c r="U1424" s="60">
        <f t="shared" si="170"/>
        <v>1</v>
      </c>
    </row>
    <row r="1425" spans="1:21">
      <c r="A1425" s="4"/>
      <c r="B1425" s="307" t="s">
        <v>60</v>
      </c>
      <c r="C1425" s="308"/>
      <c r="D1425" s="309"/>
      <c r="E1425" s="310" t="s">
        <v>61</v>
      </c>
      <c r="F1425" s="311"/>
      <c r="G1425" s="351">
        <v>1028</v>
      </c>
      <c r="H1425" s="316"/>
      <c r="I1425" s="354">
        <v>60</v>
      </c>
      <c r="J1425" s="355"/>
      <c r="K1425" s="356"/>
      <c r="L1425" s="354">
        <v>60</v>
      </c>
      <c r="M1425" s="355"/>
      <c r="N1425" s="358"/>
      <c r="O1425" s="317">
        <f>+I1425+O1269</f>
        <v>900</v>
      </c>
      <c r="P1425" s="315"/>
      <c r="Q1425" s="316"/>
      <c r="R1425" s="317">
        <f>+L1425+R1269</f>
        <v>926</v>
      </c>
      <c r="S1425" s="315"/>
      <c r="T1425" s="316"/>
      <c r="U1425" s="60">
        <f t="shared" si="170"/>
        <v>0.90077821011673154</v>
      </c>
    </row>
    <row r="1426" spans="1:21">
      <c r="A1426" s="4"/>
      <c r="B1426" s="346" t="s">
        <v>64</v>
      </c>
      <c r="C1426" s="359"/>
      <c r="D1426" s="360"/>
      <c r="E1426" s="361"/>
      <c r="F1426" s="362"/>
      <c r="G1426" s="363"/>
      <c r="H1426" s="364"/>
      <c r="I1426" s="365"/>
      <c r="J1426" s="366"/>
      <c r="K1426" s="366"/>
      <c r="L1426" s="366"/>
      <c r="M1426" s="366"/>
      <c r="N1426" s="367"/>
      <c r="O1426" s="365"/>
      <c r="P1426" s="366"/>
      <c r="Q1426" s="366"/>
      <c r="R1426" s="366"/>
      <c r="S1426" s="366"/>
      <c r="T1426" s="366"/>
      <c r="U1426" s="60"/>
    </row>
    <row r="1427" spans="1:21">
      <c r="A1427" s="4"/>
      <c r="B1427" s="307" t="s">
        <v>58</v>
      </c>
      <c r="C1427" s="308"/>
      <c r="D1427" s="309"/>
      <c r="E1427" s="310" t="s">
        <v>61</v>
      </c>
      <c r="F1427" s="311"/>
      <c r="G1427" s="351">
        <v>3</v>
      </c>
      <c r="H1427" s="353"/>
      <c r="I1427" s="354">
        <v>0</v>
      </c>
      <c r="J1427" s="355"/>
      <c r="K1427" s="356"/>
      <c r="L1427" s="354">
        <v>0</v>
      </c>
      <c r="M1427" s="355"/>
      <c r="N1427" s="358"/>
      <c r="O1427" s="317">
        <f>+I1427+O1271</f>
        <v>3</v>
      </c>
      <c r="P1427" s="315"/>
      <c r="Q1427" s="316"/>
      <c r="R1427" s="317">
        <f>+L1427+R1271</f>
        <v>3</v>
      </c>
      <c r="S1427" s="315"/>
      <c r="T1427" s="316"/>
      <c r="U1427" s="60">
        <f t="shared" si="170"/>
        <v>1</v>
      </c>
    </row>
    <row r="1428" spans="1:21">
      <c r="A1428" s="4"/>
      <c r="B1428" s="307" t="s">
        <v>59</v>
      </c>
      <c r="C1428" s="308"/>
      <c r="D1428" s="309"/>
      <c r="E1428" s="310" t="s">
        <v>61</v>
      </c>
      <c r="F1428" s="311"/>
      <c r="G1428" s="351">
        <v>30</v>
      </c>
      <c r="H1428" s="353"/>
      <c r="I1428" s="354">
        <v>0</v>
      </c>
      <c r="J1428" s="355"/>
      <c r="K1428" s="356"/>
      <c r="L1428" s="354">
        <v>0</v>
      </c>
      <c r="M1428" s="355"/>
      <c r="N1428" s="358"/>
      <c r="O1428" s="317">
        <f>+I1428+O1272</f>
        <v>30</v>
      </c>
      <c r="P1428" s="315"/>
      <c r="Q1428" s="316"/>
      <c r="R1428" s="317">
        <f>+L1428+R1272</f>
        <v>30</v>
      </c>
      <c r="S1428" s="315"/>
      <c r="T1428" s="316"/>
      <c r="U1428" s="60">
        <f t="shared" si="170"/>
        <v>1</v>
      </c>
    </row>
    <row r="1429" spans="1:21">
      <c r="A1429" s="4"/>
      <c r="B1429" s="307" t="s">
        <v>60</v>
      </c>
      <c r="C1429" s="308"/>
      <c r="D1429" s="309"/>
      <c r="E1429" s="310" t="s">
        <v>61</v>
      </c>
      <c r="F1429" s="311"/>
      <c r="G1429" s="351">
        <v>514</v>
      </c>
      <c r="H1429" s="316"/>
      <c r="I1429" s="354">
        <v>0</v>
      </c>
      <c r="J1429" s="355"/>
      <c r="K1429" s="356"/>
      <c r="L1429" s="354">
        <v>0</v>
      </c>
      <c r="M1429" s="355"/>
      <c r="N1429" s="358"/>
      <c r="O1429" s="317">
        <f>+I1429+O1273</f>
        <v>514</v>
      </c>
      <c r="P1429" s="315"/>
      <c r="Q1429" s="316"/>
      <c r="R1429" s="317">
        <f>+L1429+R1273</f>
        <v>514</v>
      </c>
      <c r="S1429" s="315"/>
      <c r="T1429" s="316"/>
      <c r="U1429" s="60">
        <f t="shared" si="170"/>
        <v>1</v>
      </c>
    </row>
    <row r="1430" spans="1:21">
      <c r="A1430" s="4"/>
      <c r="B1430" s="346" t="s">
        <v>65</v>
      </c>
      <c r="C1430" s="359"/>
      <c r="D1430" s="360"/>
      <c r="E1430" s="361"/>
      <c r="F1430" s="362"/>
      <c r="G1430" s="363"/>
      <c r="H1430" s="364"/>
      <c r="I1430" s="365"/>
      <c r="J1430" s="366"/>
      <c r="K1430" s="366"/>
      <c r="L1430" s="366"/>
      <c r="M1430" s="366"/>
      <c r="N1430" s="367"/>
      <c r="O1430" s="365"/>
      <c r="P1430" s="366"/>
      <c r="Q1430" s="366"/>
      <c r="R1430" s="366"/>
      <c r="S1430" s="366"/>
      <c r="T1430" s="366"/>
      <c r="U1430" s="60"/>
    </row>
    <row r="1431" spans="1:21">
      <c r="A1431" s="4"/>
      <c r="B1431" s="307" t="s">
        <v>58</v>
      </c>
      <c r="C1431" s="308"/>
      <c r="D1431" s="309"/>
      <c r="E1431" s="310" t="s">
        <v>61</v>
      </c>
      <c r="F1431" s="311"/>
      <c r="G1431" s="351">
        <v>3</v>
      </c>
      <c r="H1431" s="353"/>
      <c r="I1431" s="354">
        <v>0</v>
      </c>
      <c r="J1431" s="355"/>
      <c r="K1431" s="356"/>
      <c r="L1431" s="354">
        <v>0</v>
      </c>
      <c r="M1431" s="355"/>
      <c r="N1431" s="358"/>
      <c r="O1431" s="317">
        <f>+I1431+O1275</f>
        <v>3</v>
      </c>
      <c r="P1431" s="315"/>
      <c r="Q1431" s="316"/>
      <c r="R1431" s="317">
        <f>+L1431+R1275</f>
        <v>3</v>
      </c>
      <c r="S1431" s="315"/>
      <c r="T1431" s="316"/>
      <c r="U1431" s="60">
        <f t="shared" si="170"/>
        <v>1</v>
      </c>
    </row>
    <row r="1432" spans="1:21">
      <c r="A1432" s="4"/>
      <c r="B1432" s="307" t="s">
        <v>59</v>
      </c>
      <c r="C1432" s="308"/>
      <c r="D1432" s="309"/>
      <c r="E1432" s="310" t="s">
        <v>61</v>
      </c>
      <c r="F1432" s="311"/>
      <c r="G1432" s="351">
        <v>30</v>
      </c>
      <c r="H1432" s="353"/>
      <c r="I1432" s="354">
        <v>0</v>
      </c>
      <c r="J1432" s="355"/>
      <c r="K1432" s="356"/>
      <c r="L1432" s="354">
        <v>0</v>
      </c>
      <c r="M1432" s="355"/>
      <c r="N1432" s="358"/>
      <c r="O1432" s="317">
        <f>+I1432+O1276</f>
        <v>30</v>
      </c>
      <c r="P1432" s="315"/>
      <c r="Q1432" s="316"/>
      <c r="R1432" s="317">
        <f>+L1432+R1276</f>
        <v>30</v>
      </c>
      <c r="S1432" s="315"/>
      <c r="T1432" s="316"/>
      <c r="U1432" s="60">
        <f t="shared" si="170"/>
        <v>1</v>
      </c>
    </row>
    <row r="1433" spans="1:21">
      <c r="A1433" s="4"/>
      <c r="B1433" s="307" t="s">
        <v>60</v>
      </c>
      <c r="C1433" s="308"/>
      <c r="D1433" s="309"/>
      <c r="E1433" s="310" t="s">
        <v>61</v>
      </c>
      <c r="F1433" s="311"/>
      <c r="G1433" s="351">
        <v>1047</v>
      </c>
      <c r="H1433" s="316"/>
      <c r="I1433" s="354">
        <v>87</v>
      </c>
      <c r="J1433" s="355"/>
      <c r="K1433" s="356"/>
      <c r="L1433" s="354">
        <v>82</v>
      </c>
      <c r="M1433" s="355"/>
      <c r="N1433" s="358"/>
      <c r="O1433" s="317">
        <f>+I1433+O1277</f>
        <v>927</v>
      </c>
      <c r="P1433" s="315"/>
      <c r="Q1433" s="316"/>
      <c r="R1433" s="317">
        <f>+L1433+R1277</f>
        <v>889</v>
      </c>
      <c r="S1433" s="315"/>
      <c r="T1433" s="316"/>
      <c r="U1433" s="60">
        <f t="shared" si="170"/>
        <v>0.84909264565425024</v>
      </c>
    </row>
    <row r="1434" spans="1:21">
      <c r="A1434" s="4"/>
      <c r="B1434" s="346" t="s">
        <v>66</v>
      </c>
      <c r="C1434" s="359"/>
      <c r="D1434" s="360"/>
      <c r="E1434" s="361"/>
      <c r="F1434" s="362"/>
      <c r="G1434" s="363"/>
      <c r="H1434" s="364"/>
      <c r="I1434" s="365"/>
      <c r="J1434" s="366"/>
      <c r="K1434" s="366"/>
      <c r="L1434" s="366"/>
      <c r="M1434" s="366"/>
      <c r="N1434" s="367"/>
      <c r="O1434" s="365"/>
      <c r="P1434" s="366"/>
      <c r="Q1434" s="366"/>
      <c r="R1434" s="366"/>
      <c r="S1434" s="366"/>
      <c r="T1434" s="366"/>
      <c r="U1434" s="60"/>
    </row>
    <row r="1435" spans="1:21">
      <c r="A1435" s="4"/>
      <c r="B1435" s="307" t="s">
        <v>58</v>
      </c>
      <c r="C1435" s="308"/>
      <c r="D1435" s="309"/>
      <c r="E1435" s="310" t="s">
        <v>61</v>
      </c>
      <c r="F1435" s="311"/>
      <c r="G1435" s="351">
        <v>3</v>
      </c>
      <c r="H1435" s="353"/>
      <c r="I1435" s="354">
        <v>0</v>
      </c>
      <c r="J1435" s="355"/>
      <c r="K1435" s="356"/>
      <c r="L1435" s="354">
        <v>0</v>
      </c>
      <c r="M1435" s="355"/>
      <c r="N1435" s="358"/>
      <c r="O1435" s="317">
        <f>+I1435+O1279</f>
        <v>3</v>
      </c>
      <c r="P1435" s="315"/>
      <c r="Q1435" s="316"/>
      <c r="R1435" s="317">
        <f>+L1435+R1279</f>
        <v>3</v>
      </c>
      <c r="S1435" s="315"/>
      <c r="T1435" s="316"/>
      <c r="U1435" s="60">
        <f t="shared" si="170"/>
        <v>1</v>
      </c>
    </row>
    <row r="1436" spans="1:21">
      <c r="A1436" s="4"/>
      <c r="B1436" s="307" t="s">
        <v>59</v>
      </c>
      <c r="C1436" s="308"/>
      <c r="D1436" s="309"/>
      <c r="E1436" s="310" t="s">
        <v>61</v>
      </c>
      <c r="F1436" s="311"/>
      <c r="G1436" s="351">
        <v>30</v>
      </c>
      <c r="H1436" s="353"/>
      <c r="I1436" s="354">
        <v>0</v>
      </c>
      <c r="J1436" s="355"/>
      <c r="K1436" s="356"/>
      <c r="L1436" s="354">
        <v>0</v>
      </c>
      <c r="M1436" s="355"/>
      <c r="N1436" s="358"/>
      <c r="O1436" s="317">
        <f>+I1436+O1280</f>
        <v>30</v>
      </c>
      <c r="P1436" s="315"/>
      <c r="Q1436" s="316"/>
      <c r="R1436" s="317">
        <f>+L1436+R1280</f>
        <v>30</v>
      </c>
      <c r="S1436" s="315"/>
      <c r="T1436" s="316"/>
      <c r="U1436" s="60">
        <f t="shared" si="170"/>
        <v>1</v>
      </c>
    </row>
    <row r="1437" spans="1:21">
      <c r="A1437" s="4"/>
      <c r="B1437" s="307" t="s">
        <v>60</v>
      </c>
      <c r="C1437" s="308"/>
      <c r="D1437" s="309"/>
      <c r="E1437" s="310" t="s">
        <v>61</v>
      </c>
      <c r="F1437" s="311"/>
      <c r="G1437" s="351">
        <v>1130</v>
      </c>
      <c r="H1437" s="316"/>
      <c r="I1437" s="354">
        <v>60</v>
      </c>
      <c r="J1437" s="355"/>
      <c r="K1437" s="356"/>
      <c r="L1437" s="354">
        <v>60</v>
      </c>
      <c r="M1437" s="355"/>
      <c r="N1437" s="358"/>
      <c r="O1437" s="317">
        <f>+I1437+O1281</f>
        <v>990</v>
      </c>
      <c r="P1437" s="315"/>
      <c r="Q1437" s="316"/>
      <c r="R1437" s="317">
        <f>+L1437+R1281</f>
        <v>900</v>
      </c>
      <c r="S1437" s="315"/>
      <c r="T1437" s="316"/>
      <c r="U1437" s="60">
        <f t="shared" si="170"/>
        <v>0.79646017699115046</v>
      </c>
    </row>
    <row r="1438" spans="1:21">
      <c r="A1438" s="4"/>
      <c r="B1438" s="346" t="s">
        <v>96</v>
      </c>
      <c r="C1438" s="359"/>
      <c r="D1438" s="360"/>
      <c r="E1438" s="361"/>
      <c r="F1438" s="362"/>
      <c r="G1438" s="363"/>
      <c r="H1438" s="364"/>
      <c r="I1438" s="365"/>
      <c r="J1438" s="366"/>
      <c r="K1438" s="366"/>
      <c r="L1438" s="366"/>
      <c r="M1438" s="366"/>
      <c r="N1438" s="367"/>
      <c r="O1438" s="365"/>
      <c r="P1438" s="366"/>
      <c r="Q1438" s="366"/>
      <c r="R1438" s="366"/>
      <c r="S1438" s="366"/>
      <c r="T1438" s="366"/>
      <c r="U1438" s="60"/>
    </row>
    <row r="1439" spans="1:21">
      <c r="A1439" s="4"/>
      <c r="B1439" s="307" t="s">
        <v>58</v>
      </c>
      <c r="C1439" s="308"/>
      <c r="D1439" s="309"/>
      <c r="E1439" s="310" t="s">
        <v>61</v>
      </c>
      <c r="F1439" s="311"/>
      <c r="G1439" s="351">
        <v>3</v>
      </c>
      <c r="H1439" s="353"/>
      <c r="I1439" s="354">
        <v>0</v>
      </c>
      <c r="J1439" s="355"/>
      <c r="K1439" s="356"/>
      <c r="L1439" s="354">
        <v>0</v>
      </c>
      <c r="M1439" s="355"/>
      <c r="N1439" s="358"/>
      <c r="O1439" s="317">
        <f>+I1439+O1283</f>
        <v>3</v>
      </c>
      <c r="P1439" s="315"/>
      <c r="Q1439" s="316"/>
      <c r="R1439" s="317">
        <f>+L1439+R1283</f>
        <v>3</v>
      </c>
      <c r="S1439" s="315"/>
      <c r="T1439" s="316"/>
      <c r="U1439" s="60">
        <f t="shared" si="170"/>
        <v>1</v>
      </c>
    </row>
    <row r="1440" spans="1:21">
      <c r="A1440" s="4"/>
      <c r="B1440" s="307" t="s">
        <v>59</v>
      </c>
      <c r="C1440" s="308"/>
      <c r="D1440" s="309"/>
      <c r="E1440" s="310" t="s">
        <v>61</v>
      </c>
      <c r="F1440" s="311"/>
      <c r="G1440" s="351">
        <v>30</v>
      </c>
      <c r="H1440" s="353"/>
      <c r="I1440" s="354">
        <v>0</v>
      </c>
      <c r="J1440" s="355"/>
      <c r="K1440" s="356"/>
      <c r="L1440" s="354">
        <v>0</v>
      </c>
      <c r="M1440" s="355"/>
      <c r="N1440" s="358"/>
      <c r="O1440" s="317">
        <f>+I1440+O1284</f>
        <v>30</v>
      </c>
      <c r="P1440" s="315"/>
      <c r="Q1440" s="316"/>
      <c r="R1440" s="317">
        <f>+L1440+R1284</f>
        <v>30</v>
      </c>
      <c r="S1440" s="315"/>
      <c r="T1440" s="316"/>
      <c r="U1440" s="60">
        <f t="shared" si="170"/>
        <v>1</v>
      </c>
    </row>
    <row r="1441" spans="1:21">
      <c r="A1441" s="4"/>
      <c r="B1441" s="307" t="s">
        <v>60</v>
      </c>
      <c r="C1441" s="308"/>
      <c r="D1441" s="309"/>
      <c r="E1441" s="310" t="s">
        <v>61</v>
      </c>
      <c r="F1441" s="311"/>
      <c r="G1441" s="351">
        <v>1049</v>
      </c>
      <c r="H1441" s="316"/>
      <c r="I1441" s="354">
        <v>60</v>
      </c>
      <c r="J1441" s="355"/>
      <c r="K1441" s="356"/>
      <c r="L1441" s="354">
        <v>60</v>
      </c>
      <c r="M1441" s="355"/>
      <c r="N1441" s="358"/>
      <c r="O1441" s="317">
        <f>+I1441+O1285</f>
        <v>917</v>
      </c>
      <c r="P1441" s="315"/>
      <c r="Q1441" s="316"/>
      <c r="R1441" s="317">
        <f>+L1441+R1285</f>
        <v>847</v>
      </c>
      <c r="S1441" s="315"/>
      <c r="T1441" s="316"/>
      <c r="U1441" s="60">
        <f t="shared" si="170"/>
        <v>0.80743565300285991</v>
      </c>
    </row>
    <row r="1442" spans="1:21">
      <c r="A1442" s="4"/>
      <c r="B1442" s="346" t="s">
        <v>67</v>
      </c>
      <c r="C1442" s="359"/>
      <c r="D1442" s="360"/>
      <c r="E1442" s="361"/>
      <c r="F1442" s="362"/>
      <c r="G1442" s="363"/>
      <c r="H1442" s="364"/>
      <c r="I1442" s="365"/>
      <c r="J1442" s="366"/>
      <c r="K1442" s="366"/>
      <c r="L1442" s="366"/>
      <c r="M1442" s="366"/>
      <c r="N1442" s="367"/>
      <c r="O1442" s="365"/>
      <c r="P1442" s="366"/>
      <c r="Q1442" s="366"/>
      <c r="R1442" s="366"/>
      <c r="S1442" s="366"/>
      <c r="T1442" s="366"/>
      <c r="U1442" s="60"/>
    </row>
    <row r="1443" spans="1:21">
      <c r="A1443" s="4"/>
      <c r="B1443" s="307" t="s">
        <v>58</v>
      </c>
      <c r="C1443" s="308"/>
      <c r="D1443" s="309"/>
      <c r="E1443" s="310" t="s">
        <v>61</v>
      </c>
      <c r="F1443" s="311"/>
      <c r="G1443" s="351">
        <v>2</v>
      </c>
      <c r="H1443" s="353"/>
      <c r="I1443" s="354">
        <v>0</v>
      </c>
      <c r="J1443" s="355"/>
      <c r="K1443" s="356"/>
      <c r="L1443" s="354">
        <v>0</v>
      </c>
      <c r="M1443" s="355"/>
      <c r="N1443" s="358"/>
      <c r="O1443" s="317">
        <f>+I1443+O1287</f>
        <v>2</v>
      </c>
      <c r="P1443" s="315"/>
      <c r="Q1443" s="316"/>
      <c r="R1443" s="317">
        <f>+L1443+R1287</f>
        <v>2</v>
      </c>
      <c r="S1443" s="315"/>
      <c r="T1443" s="316"/>
      <c r="U1443" s="60">
        <f t="shared" si="170"/>
        <v>1</v>
      </c>
    </row>
    <row r="1444" spans="1:21">
      <c r="A1444" s="4"/>
      <c r="B1444" s="307" t="s">
        <v>59</v>
      </c>
      <c r="C1444" s="308"/>
      <c r="D1444" s="309"/>
      <c r="E1444" s="310" t="s">
        <v>61</v>
      </c>
      <c r="F1444" s="311"/>
      <c r="G1444" s="351">
        <v>20</v>
      </c>
      <c r="H1444" s="353"/>
      <c r="I1444" s="354">
        <v>0</v>
      </c>
      <c r="J1444" s="355"/>
      <c r="K1444" s="356"/>
      <c r="L1444" s="354">
        <v>0</v>
      </c>
      <c r="M1444" s="355"/>
      <c r="N1444" s="358"/>
      <c r="O1444" s="317">
        <f>+I1444+O1288</f>
        <v>20</v>
      </c>
      <c r="P1444" s="315"/>
      <c r="Q1444" s="316"/>
      <c r="R1444" s="317">
        <f>+L1444+R1288</f>
        <v>20</v>
      </c>
      <c r="S1444" s="315"/>
      <c r="T1444" s="316"/>
      <c r="U1444" s="60">
        <f t="shared" si="170"/>
        <v>1</v>
      </c>
    </row>
    <row r="1445" spans="1:21">
      <c r="A1445" s="4"/>
      <c r="B1445" s="307" t="s">
        <v>60</v>
      </c>
      <c r="C1445" s="308"/>
      <c r="D1445" s="309"/>
      <c r="E1445" s="310" t="s">
        <v>61</v>
      </c>
      <c r="F1445" s="311"/>
      <c r="G1445" s="351">
        <v>350</v>
      </c>
      <c r="H1445" s="316"/>
      <c r="I1445" s="354">
        <v>0</v>
      </c>
      <c r="J1445" s="355"/>
      <c r="K1445" s="356"/>
      <c r="L1445" s="354">
        <v>0</v>
      </c>
      <c r="M1445" s="355"/>
      <c r="N1445" s="358"/>
      <c r="O1445" s="317">
        <f>+I1445+O1289</f>
        <v>350</v>
      </c>
      <c r="P1445" s="315"/>
      <c r="Q1445" s="316"/>
      <c r="R1445" s="317">
        <f>+L1445+R1289</f>
        <v>350</v>
      </c>
      <c r="S1445" s="315"/>
      <c r="T1445" s="316"/>
      <c r="U1445" s="60">
        <f t="shared" si="170"/>
        <v>1</v>
      </c>
    </row>
    <row r="1446" spans="1:21">
      <c r="A1446" s="4"/>
      <c r="B1446" s="346" t="s">
        <v>68</v>
      </c>
      <c r="C1446" s="359"/>
      <c r="D1446" s="360"/>
      <c r="E1446" s="361"/>
      <c r="F1446" s="362"/>
      <c r="G1446" s="363"/>
      <c r="H1446" s="364"/>
      <c r="I1446" s="365"/>
      <c r="J1446" s="366"/>
      <c r="K1446" s="366"/>
      <c r="L1446" s="366"/>
      <c r="M1446" s="366"/>
      <c r="N1446" s="367"/>
      <c r="O1446" s="365"/>
      <c r="P1446" s="366"/>
      <c r="Q1446" s="366"/>
      <c r="R1446" s="366"/>
      <c r="S1446" s="366"/>
      <c r="T1446" s="366"/>
      <c r="U1446" s="60"/>
    </row>
    <row r="1447" spans="1:21">
      <c r="A1447" s="4"/>
      <c r="B1447" s="307" t="s">
        <v>58</v>
      </c>
      <c r="C1447" s="308"/>
      <c r="D1447" s="309"/>
      <c r="E1447" s="310" t="s">
        <v>61</v>
      </c>
      <c r="F1447" s="311"/>
      <c r="G1447" s="351">
        <v>2</v>
      </c>
      <c r="H1447" s="353"/>
      <c r="I1447" s="354">
        <v>0</v>
      </c>
      <c r="J1447" s="355"/>
      <c r="K1447" s="356"/>
      <c r="L1447" s="354">
        <v>0</v>
      </c>
      <c r="M1447" s="355"/>
      <c r="N1447" s="358"/>
      <c r="O1447" s="317">
        <f>+I1447+O1291</f>
        <v>2</v>
      </c>
      <c r="P1447" s="315"/>
      <c r="Q1447" s="316"/>
      <c r="R1447" s="317">
        <f>+L1447+R1291</f>
        <v>2</v>
      </c>
      <c r="S1447" s="315"/>
      <c r="T1447" s="316"/>
      <c r="U1447" s="60">
        <f t="shared" si="170"/>
        <v>1</v>
      </c>
    </row>
    <row r="1448" spans="1:21">
      <c r="A1448" s="4"/>
      <c r="B1448" s="307" t="s">
        <v>59</v>
      </c>
      <c r="C1448" s="308"/>
      <c r="D1448" s="309"/>
      <c r="E1448" s="310" t="s">
        <v>61</v>
      </c>
      <c r="F1448" s="311"/>
      <c r="G1448" s="351">
        <v>20</v>
      </c>
      <c r="H1448" s="353"/>
      <c r="I1448" s="354">
        <v>0</v>
      </c>
      <c r="J1448" s="355"/>
      <c r="K1448" s="356"/>
      <c r="L1448" s="354">
        <v>0</v>
      </c>
      <c r="M1448" s="355"/>
      <c r="N1448" s="358"/>
      <c r="O1448" s="317">
        <f>+I1448+O1292</f>
        <v>20</v>
      </c>
      <c r="P1448" s="315"/>
      <c r="Q1448" s="316"/>
      <c r="R1448" s="317">
        <f>+L1448+R1292</f>
        <v>20</v>
      </c>
      <c r="S1448" s="315"/>
      <c r="T1448" s="316"/>
      <c r="U1448" s="60">
        <f t="shared" si="170"/>
        <v>1</v>
      </c>
    </row>
    <row r="1449" spans="1:21">
      <c r="A1449" s="4"/>
      <c r="B1449" s="307" t="s">
        <v>60</v>
      </c>
      <c r="C1449" s="308"/>
      <c r="D1449" s="309"/>
      <c r="E1449" s="310" t="s">
        <v>61</v>
      </c>
      <c r="F1449" s="311"/>
      <c r="G1449" s="351">
        <v>333</v>
      </c>
      <c r="H1449" s="316"/>
      <c r="I1449" s="354">
        <v>0</v>
      </c>
      <c r="J1449" s="355"/>
      <c r="K1449" s="356"/>
      <c r="L1449" s="354">
        <v>0</v>
      </c>
      <c r="M1449" s="355"/>
      <c r="N1449" s="358"/>
      <c r="O1449" s="317">
        <f>+I1449+O1293</f>
        <v>333</v>
      </c>
      <c r="P1449" s="315"/>
      <c r="Q1449" s="316"/>
      <c r="R1449" s="317">
        <f>+L1449+R1293</f>
        <v>333</v>
      </c>
      <c r="S1449" s="315"/>
      <c r="T1449" s="316"/>
      <c r="U1449" s="60">
        <f t="shared" si="170"/>
        <v>1</v>
      </c>
    </row>
    <row r="1450" spans="1:21">
      <c r="A1450" s="4"/>
      <c r="B1450" s="346" t="s">
        <v>69</v>
      </c>
      <c r="C1450" s="359"/>
      <c r="D1450" s="360"/>
      <c r="E1450" s="361"/>
      <c r="F1450" s="362"/>
      <c r="G1450" s="363"/>
      <c r="H1450" s="364"/>
      <c r="I1450" s="365"/>
      <c r="J1450" s="366"/>
      <c r="K1450" s="366"/>
      <c r="L1450" s="366"/>
      <c r="M1450" s="366"/>
      <c r="N1450" s="367"/>
      <c r="O1450" s="365"/>
      <c r="P1450" s="366"/>
      <c r="Q1450" s="366"/>
      <c r="R1450" s="366"/>
      <c r="S1450" s="366"/>
      <c r="T1450" s="366"/>
      <c r="U1450" s="60"/>
    </row>
    <row r="1451" spans="1:21" ht="15" customHeight="1">
      <c r="A1451" s="4"/>
      <c r="B1451" s="307" t="s">
        <v>124</v>
      </c>
      <c r="C1451" s="308"/>
      <c r="D1451" s="309"/>
      <c r="E1451" s="310" t="s">
        <v>61</v>
      </c>
      <c r="F1451" s="311"/>
      <c r="G1451" s="351">
        <v>330</v>
      </c>
      <c r="H1451" s="353"/>
      <c r="I1451" s="354">
        <v>40</v>
      </c>
      <c r="J1451" s="355"/>
      <c r="K1451" s="356"/>
      <c r="L1451" s="354">
        <v>40</v>
      </c>
      <c r="M1451" s="355"/>
      <c r="N1451" s="358"/>
      <c r="O1451" s="317">
        <f>+I1451+O1295</f>
        <v>290</v>
      </c>
      <c r="P1451" s="315"/>
      <c r="Q1451" s="316"/>
      <c r="R1451" s="317">
        <f>+L1451+R1295</f>
        <v>296</v>
      </c>
      <c r="S1451" s="315"/>
      <c r="T1451" s="316"/>
      <c r="U1451" s="60">
        <f t="shared" si="170"/>
        <v>0.89696969696969697</v>
      </c>
    </row>
    <row r="1452" spans="1:21">
      <c r="A1452" s="4"/>
      <c r="B1452" s="307" t="s">
        <v>58</v>
      </c>
      <c r="C1452" s="308"/>
      <c r="D1452" s="309"/>
      <c r="E1452" s="310" t="s">
        <v>61</v>
      </c>
      <c r="F1452" s="311"/>
      <c r="G1452" s="351">
        <v>2</v>
      </c>
      <c r="H1452" s="353"/>
      <c r="I1452" s="354">
        <v>0</v>
      </c>
      <c r="J1452" s="355"/>
      <c r="K1452" s="356"/>
      <c r="L1452" s="354">
        <v>0</v>
      </c>
      <c r="M1452" s="355"/>
      <c r="N1452" s="358"/>
      <c r="O1452" s="317">
        <f>+I1452+O1296</f>
        <v>2</v>
      </c>
      <c r="P1452" s="315"/>
      <c r="Q1452" s="316"/>
      <c r="R1452" s="317">
        <f>+L1452+R1296</f>
        <v>2</v>
      </c>
      <c r="S1452" s="315"/>
      <c r="T1452" s="316"/>
      <c r="U1452" s="60">
        <f t="shared" si="170"/>
        <v>1</v>
      </c>
    </row>
    <row r="1453" spans="1:21">
      <c r="A1453" s="4"/>
      <c r="B1453" s="307" t="s">
        <v>59</v>
      </c>
      <c r="C1453" s="308"/>
      <c r="D1453" s="309"/>
      <c r="E1453" s="310" t="s">
        <v>61</v>
      </c>
      <c r="F1453" s="311"/>
      <c r="G1453" s="351">
        <v>20</v>
      </c>
      <c r="H1453" s="353"/>
      <c r="I1453" s="354">
        <v>0</v>
      </c>
      <c r="J1453" s="355"/>
      <c r="K1453" s="356"/>
      <c r="L1453" s="354">
        <v>0</v>
      </c>
      <c r="M1453" s="355"/>
      <c r="N1453" s="358"/>
      <c r="O1453" s="317">
        <f>+I1453+O1297</f>
        <v>20</v>
      </c>
      <c r="P1453" s="315"/>
      <c r="Q1453" s="316"/>
      <c r="R1453" s="317">
        <f>+L1453+R1297</f>
        <v>20</v>
      </c>
      <c r="S1453" s="315"/>
      <c r="T1453" s="316"/>
      <c r="U1453" s="60">
        <f t="shared" si="170"/>
        <v>1</v>
      </c>
    </row>
    <row r="1454" spans="1:21">
      <c r="A1454" s="4"/>
      <c r="B1454" s="307" t="s">
        <v>60</v>
      </c>
      <c r="C1454" s="308"/>
      <c r="D1454" s="309"/>
      <c r="E1454" s="310" t="s">
        <v>61</v>
      </c>
      <c r="F1454" s="311"/>
      <c r="G1454" s="351">
        <v>681</v>
      </c>
      <c r="H1454" s="316"/>
      <c r="I1454" s="354">
        <v>54</v>
      </c>
      <c r="J1454" s="355"/>
      <c r="K1454" s="356"/>
      <c r="L1454" s="354">
        <v>50</v>
      </c>
      <c r="M1454" s="355"/>
      <c r="N1454" s="358"/>
      <c r="O1454" s="317">
        <f>+I1454+O1298</f>
        <v>601</v>
      </c>
      <c r="P1454" s="315"/>
      <c r="Q1454" s="316"/>
      <c r="R1454" s="317">
        <f>+L1454+R1298</f>
        <v>564</v>
      </c>
      <c r="S1454" s="315"/>
      <c r="T1454" s="316"/>
      <c r="U1454" s="60">
        <f t="shared" si="170"/>
        <v>0.82819383259911894</v>
      </c>
    </row>
    <row r="1455" spans="1:21">
      <c r="A1455" s="4"/>
      <c r="B1455" s="307" t="s">
        <v>70</v>
      </c>
      <c r="C1455" s="308"/>
      <c r="D1455" s="309"/>
      <c r="E1455" s="310" t="s">
        <v>61</v>
      </c>
      <c r="F1455" s="311"/>
      <c r="G1455" s="351">
        <v>102</v>
      </c>
      <c r="H1455" s="353"/>
      <c r="I1455" s="354">
        <v>18</v>
      </c>
      <c r="J1455" s="355"/>
      <c r="K1455" s="356"/>
      <c r="L1455" s="354">
        <v>14</v>
      </c>
      <c r="M1455" s="355"/>
      <c r="N1455" s="358"/>
      <c r="O1455" s="317">
        <f>+I1455+O1299</f>
        <v>78</v>
      </c>
      <c r="P1455" s="315"/>
      <c r="Q1455" s="316"/>
      <c r="R1455" s="317">
        <f>+L1455+R1299</f>
        <v>66</v>
      </c>
      <c r="S1455" s="315"/>
      <c r="T1455" s="316"/>
      <c r="U1455" s="60">
        <f t="shared" si="170"/>
        <v>0.6470588235294118</v>
      </c>
    </row>
    <row r="1456" spans="1:21">
      <c r="A1456" s="4"/>
      <c r="B1456" s="346" t="s">
        <v>71</v>
      </c>
      <c r="C1456" s="359"/>
      <c r="D1456" s="360"/>
      <c r="E1456" s="361"/>
      <c r="F1456" s="362"/>
      <c r="G1456" s="363"/>
      <c r="H1456" s="364"/>
      <c r="I1456" s="365"/>
      <c r="J1456" s="366"/>
      <c r="K1456" s="366"/>
      <c r="L1456" s="366"/>
      <c r="M1456" s="366"/>
      <c r="N1456" s="367"/>
      <c r="O1456" s="365"/>
      <c r="P1456" s="366"/>
      <c r="Q1456" s="366"/>
      <c r="R1456" s="366"/>
      <c r="S1456" s="366"/>
      <c r="T1456" s="366"/>
      <c r="U1456" s="60"/>
    </row>
    <row r="1457" spans="1:21">
      <c r="A1457" s="4"/>
      <c r="B1457" s="307" t="s">
        <v>81</v>
      </c>
      <c r="C1457" s="308"/>
      <c r="D1457" s="309"/>
      <c r="E1457" s="310" t="s">
        <v>74</v>
      </c>
      <c r="F1457" s="311"/>
      <c r="G1457" s="351">
        <v>260</v>
      </c>
      <c r="H1457" s="353"/>
      <c r="I1457" s="354">
        <v>20</v>
      </c>
      <c r="J1457" s="355"/>
      <c r="K1457" s="356"/>
      <c r="L1457" s="517">
        <v>24.51</v>
      </c>
      <c r="M1457" s="518"/>
      <c r="N1457" s="519"/>
      <c r="O1457" s="317">
        <f>+I1457+O1301</f>
        <v>260</v>
      </c>
      <c r="P1457" s="315"/>
      <c r="Q1457" s="316"/>
      <c r="R1457" s="317">
        <f>+L1457+R1301</f>
        <v>288.69</v>
      </c>
      <c r="S1457" s="315"/>
      <c r="T1457" s="316"/>
      <c r="U1457" s="60">
        <f t="shared" si="170"/>
        <v>1.1103461538461539</v>
      </c>
    </row>
    <row r="1458" spans="1:21">
      <c r="A1458" s="4"/>
      <c r="B1458" s="346" t="s">
        <v>72</v>
      </c>
      <c r="C1458" s="359"/>
      <c r="D1458" s="360"/>
      <c r="E1458" s="361"/>
      <c r="F1458" s="362"/>
      <c r="G1458" s="363"/>
      <c r="H1458" s="364"/>
      <c r="I1458" s="365"/>
      <c r="J1458" s="366"/>
      <c r="K1458" s="366"/>
      <c r="L1458" s="366"/>
      <c r="M1458" s="366"/>
      <c r="N1458" s="367"/>
      <c r="O1458" s="365"/>
      <c r="P1458" s="366"/>
      <c r="Q1458" s="366"/>
      <c r="R1458" s="366"/>
      <c r="S1458" s="366"/>
      <c r="T1458" s="366"/>
      <c r="U1458" s="60"/>
    </row>
    <row r="1459" spans="1:21">
      <c r="A1459" s="4"/>
      <c r="B1459" s="307" t="s">
        <v>58</v>
      </c>
      <c r="C1459" s="308"/>
      <c r="D1459" s="309"/>
      <c r="E1459" s="310" t="s">
        <v>61</v>
      </c>
      <c r="F1459" s="311"/>
      <c r="G1459" s="351">
        <v>1</v>
      </c>
      <c r="H1459" s="353"/>
      <c r="I1459" s="354">
        <v>0</v>
      </c>
      <c r="J1459" s="355"/>
      <c r="K1459" s="356"/>
      <c r="L1459" s="354">
        <v>0</v>
      </c>
      <c r="M1459" s="355"/>
      <c r="N1459" s="358"/>
      <c r="O1459" s="317">
        <f>+I1459+O1303</f>
        <v>1</v>
      </c>
      <c r="P1459" s="315"/>
      <c r="Q1459" s="316"/>
      <c r="R1459" s="317">
        <f>+L1459+R1303</f>
        <v>1</v>
      </c>
      <c r="S1459" s="315"/>
      <c r="T1459" s="316"/>
      <c r="U1459" s="60">
        <f t="shared" si="170"/>
        <v>1</v>
      </c>
    </row>
    <row r="1460" spans="1:21">
      <c r="A1460" s="4"/>
      <c r="B1460" s="307" t="s">
        <v>59</v>
      </c>
      <c r="C1460" s="308"/>
      <c r="D1460" s="309"/>
      <c r="E1460" s="310" t="s">
        <v>61</v>
      </c>
      <c r="F1460" s="311"/>
      <c r="G1460" s="351">
        <v>10</v>
      </c>
      <c r="H1460" s="353"/>
      <c r="I1460" s="354">
        <v>0</v>
      </c>
      <c r="J1460" s="355"/>
      <c r="K1460" s="356"/>
      <c r="L1460" s="354">
        <v>0</v>
      </c>
      <c r="M1460" s="355"/>
      <c r="N1460" s="358"/>
      <c r="O1460" s="317">
        <f>+I1460+O1304</f>
        <v>10</v>
      </c>
      <c r="P1460" s="315"/>
      <c r="Q1460" s="316"/>
      <c r="R1460" s="317">
        <f>+L1460+R1304</f>
        <v>10</v>
      </c>
      <c r="S1460" s="315"/>
      <c r="T1460" s="316"/>
      <c r="U1460" s="60">
        <f t="shared" si="170"/>
        <v>1</v>
      </c>
    </row>
    <row r="1461" spans="1:21">
      <c r="A1461" s="4"/>
      <c r="B1461" s="307" t="s">
        <v>60</v>
      </c>
      <c r="C1461" s="308"/>
      <c r="D1461" s="309"/>
      <c r="E1461" s="310" t="s">
        <v>61</v>
      </c>
      <c r="F1461" s="311"/>
      <c r="G1461" s="351">
        <v>167</v>
      </c>
      <c r="H1461" s="316"/>
      <c r="I1461" s="354">
        <v>0</v>
      </c>
      <c r="J1461" s="355"/>
      <c r="K1461" s="356"/>
      <c r="L1461" s="354">
        <v>0</v>
      </c>
      <c r="M1461" s="355"/>
      <c r="N1461" s="358"/>
      <c r="O1461" s="317">
        <f>+I1461+O1305</f>
        <v>167</v>
      </c>
      <c r="P1461" s="315"/>
      <c r="Q1461" s="316"/>
      <c r="R1461" s="317">
        <f>+L1461+R1305</f>
        <v>167</v>
      </c>
      <c r="S1461" s="315"/>
      <c r="T1461" s="316"/>
      <c r="U1461" s="60">
        <f t="shared" si="170"/>
        <v>1</v>
      </c>
    </row>
    <row r="1462" spans="1:21">
      <c r="A1462" s="4"/>
      <c r="B1462" s="346" t="s">
        <v>73</v>
      </c>
      <c r="C1462" s="359"/>
      <c r="D1462" s="360"/>
      <c r="E1462" s="361"/>
      <c r="F1462" s="362"/>
      <c r="G1462" s="363"/>
      <c r="H1462" s="364"/>
      <c r="I1462" s="365"/>
      <c r="J1462" s="366"/>
      <c r="K1462" s="366"/>
      <c r="L1462" s="366"/>
      <c r="M1462" s="366"/>
      <c r="N1462" s="367"/>
      <c r="O1462" s="365"/>
      <c r="P1462" s="366"/>
      <c r="Q1462" s="366"/>
      <c r="R1462" s="366"/>
      <c r="S1462" s="366"/>
      <c r="T1462" s="366"/>
      <c r="U1462" s="60"/>
    </row>
    <row r="1463" spans="1:21">
      <c r="A1463" s="4"/>
      <c r="B1463" s="307" t="s">
        <v>81</v>
      </c>
      <c r="C1463" s="308"/>
      <c r="D1463" s="309"/>
      <c r="E1463" s="310" t="s">
        <v>74</v>
      </c>
      <c r="F1463" s="311"/>
      <c r="G1463" s="351">
        <v>100</v>
      </c>
      <c r="H1463" s="353"/>
      <c r="I1463" s="354">
        <v>0</v>
      </c>
      <c r="J1463" s="355"/>
      <c r="K1463" s="356"/>
      <c r="L1463" s="354">
        <v>0</v>
      </c>
      <c r="M1463" s="355"/>
      <c r="N1463" s="358"/>
      <c r="O1463" s="317">
        <f>+I1463+O1307</f>
        <v>100</v>
      </c>
      <c r="P1463" s="315"/>
      <c r="Q1463" s="316"/>
      <c r="R1463" s="317">
        <f>+L1463+R1307</f>
        <v>100</v>
      </c>
      <c r="S1463" s="315"/>
      <c r="T1463" s="316"/>
      <c r="U1463" s="60">
        <f t="shared" si="170"/>
        <v>1</v>
      </c>
    </row>
    <row r="1464" spans="1:21">
      <c r="A1464" s="4"/>
      <c r="B1464" s="346" t="s">
        <v>76</v>
      </c>
      <c r="C1464" s="359"/>
      <c r="D1464" s="360"/>
      <c r="E1464" s="361"/>
      <c r="F1464" s="362"/>
      <c r="G1464" s="363"/>
      <c r="H1464" s="364"/>
      <c r="I1464" s="365"/>
      <c r="J1464" s="366"/>
      <c r="K1464" s="366"/>
      <c r="L1464" s="366"/>
      <c r="M1464" s="366"/>
      <c r="N1464" s="367"/>
      <c r="O1464" s="365"/>
      <c r="P1464" s="366"/>
      <c r="Q1464" s="366"/>
      <c r="R1464" s="366"/>
      <c r="S1464" s="366"/>
      <c r="T1464" s="366"/>
      <c r="U1464" s="60"/>
    </row>
    <row r="1465" spans="1:21">
      <c r="A1465" s="4"/>
      <c r="B1465" s="307" t="s">
        <v>124</v>
      </c>
      <c r="C1465" s="308"/>
      <c r="D1465" s="309"/>
      <c r="E1465" s="310" t="s">
        <v>61</v>
      </c>
      <c r="F1465" s="311"/>
      <c r="G1465" s="351">
        <v>580</v>
      </c>
      <c r="H1465" s="353"/>
      <c r="I1465" s="354">
        <v>50</v>
      </c>
      <c r="J1465" s="355"/>
      <c r="K1465" s="356"/>
      <c r="L1465" s="354">
        <v>50</v>
      </c>
      <c r="M1465" s="355"/>
      <c r="N1465" s="358"/>
      <c r="O1465" s="317">
        <f t="shared" ref="O1465:O1470" si="171">+I1465+O1309</f>
        <v>480</v>
      </c>
      <c r="P1465" s="315"/>
      <c r="Q1465" s="316"/>
      <c r="R1465" s="317">
        <f t="shared" ref="R1465:R1470" si="172">+L1465+R1309</f>
        <v>487</v>
      </c>
      <c r="S1465" s="315"/>
      <c r="T1465" s="316"/>
      <c r="U1465" s="60">
        <f t="shared" si="170"/>
        <v>0.83965517241379306</v>
      </c>
    </row>
    <row r="1466" spans="1:21">
      <c r="A1466" s="4"/>
      <c r="B1466" s="307" t="s">
        <v>58</v>
      </c>
      <c r="C1466" s="308"/>
      <c r="D1466" s="309"/>
      <c r="E1466" s="310" t="s">
        <v>61</v>
      </c>
      <c r="F1466" s="311"/>
      <c r="G1466" s="351">
        <v>5</v>
      </c>
      <c r="H1466" s="353"/>
      <c r="I1466" s="354">
        <v>0</v>
      </c>
      <c r="J1466" s="355"/>
      <c r="K1466" s="356"/>
      <c r="L1466" s="354">
        <v>0</v>
      </c>
      <c r="M1466" s="355"/>
      <c r="N1466" s="358"/>
      <c r="O1466" s="317">
        <f t="shared" si="171"/>
        <v>5</v>
      </c>
      <c r="P1466" s="315"/>
      <c r="Q1466" s="316"/>
      <c r="R1466" s="317">
        <f t="shared" si="172"/>
        <v>5</v>
      </c>
      <c r="S1466" s="315"/>
      <c r="T1466" s="316"/>
      <c r="U1466" s="60">
        <f t="shared" si="170"/>
        <v>1</v>
      </c>
    </row>
    <row r="1467" spans="1:21">
      <c r="A1467" s="4"/>
      <c r="B1467" s="307" t="s">
        <v>59</v>
      </c>
      <c r="C1467" s="308"/>
      <c r="D1467" s="309"/>
      <c r="E1467" s="310" t="s">
        <v>61</v>
      </c>
      <c r="F1467" s="311"/>
      <c r="G1467" s="351">
        <v>50</v>
      </c>
      <c r="H1467" s="353"/>
      <c r="I1467" s="354">
        <v>0</v>
      </c>
      <c r="J1467" s="355"/>
      <c r="K1467" s="356"/>
      <c r="L1467" s="354">
        <v>0</v>
      </c>
      <c r="M1467" s="355"/>
      <c r="N1467" s="358"/>
      <c r="O1467" s="317">
        <f t="shared" si="171"/>
        <v>50</v>
      </c>
      <c r="P1467" s="315"/>
      <c r="Q1467" s="316"/>
      <c r="R1467" s="317">
        <f t="shared" si="172"/>
        <v>50</v>
      </c>
      <c r="S1467" s="315"/>
      <c r="T1467" s="316"/>
      <c r="U1467" s="60">
        <f t="shared" si="170"/>
        <v>1</v>
      </c>
    </row>
    <row r="1468" spans="1:21">
      <c r="A1468" s="4"/>
      <c r="B1468" s="307" t="s">
        <v>60</v>
      </c>
      <c r="C1468" s="308"/>
      <c r="D1468" s="309"/>
      <c r="E1468" s="310" t="s">
        <v>61</v>
      </c>
      <c r="F1468" s="311"/>
      <c r="G1468" s="351">
        <v>1708</v>
      </c>
      <c r="H1468" s="316"/>
      <c r="I1468" s="354">
        <v>100</v>
      </c>
      <c r="J1468" s="355"/>
      <c r="K1468" s="356"/>
      <c r="L1468" s="354">
        <v>100</v>
      </c>
      <c r="M1468" s="355"/>
      <c r="N1468" s="358"/>
      <c r="O1468" s="317">
        <f t="shared" si="171"/>
        <v>1481</v>
      </c>
      <c r="P1468" s="315"/>
      <c r="Q1468" s="316"/>
      <c r="R1468" s="317">
        <f t="shared" si="172"/>
        <v>1308</v>
      </c>
      <c r="S1468" s="315"/>
      <c r="T1468" s="316"/>
      <c r="U1468" s="60">
        <f t="shared" si="170"/>
        <v>0.76580796252927397</v>
      </c>
    </row>
    <row r="1469" spans="1:21">
      <c r="A1469" s="4"/>
      <c r="B1469" s="307" t="s">
        <v>75</v>
      </c>
      <c r="C1469" s="308"/>
      <c r="D1469" s="309"/>
      <c r="E1469" s="310" t="s">
        <v>61</v>
      </c>
      <c r="F1469" s="311"/>
      <c r="G1469" s="351">
        <v>8</v>
      </c>
      <c r="H1469" s="353"/>
      <c r="I1469" s="354">
        <v>0</v>
      </c>
      <c r="J1469" s="355"/>
      <c r="K1469" s="356"/>
      <c r="L1469" s="354">
        <v>0</v>
      </c>
      <c r="M1469" s="355"/>
      <c r="N1469" s="358"/>
      <c r="O1469" s="317">
        <f t="shared" si="171"/>
        <v>8</v>
      </c>
      <c r="P1469" s="315"/>
      <c r="Q1469" s="316"/>
      <c r="R1469" s="317">
        <f t="shared" si="172"/>
        <v>8</v>
      </c>
      <c r="S1469" s="315"/>
      <c r="T1469" s="316"/>
      <c r="U1469" s="60">
        <f t="shared" si="170"/>
        <v>1</v>
      </c>
    </row>
    <row r="1470" spans="1:21">
      <c r="A1470" s="4"/>
      <c r="B1470" s="307" t="s">
        <v>60</v>
      </c>
      <c r="C1470" s="308"/>
      <c r="D1470" s="309"/>
      <c r="E1470" s="310" t="s">
        <v>61</v>
      </c>
      <c r="F1470" s="311"/>
      <c r="G1470" s="351">
        <v>96</v>
      </c>
      <c r="H1470" s="353"/>
      <c r="I1470" s="354">
        <v>8</v>
      </c>
      <c r="J1470" s="355"/>
      <c r="K1470" s="356"/>
      <c r="L1470" s="354">
        <v>8</v>
      </c>
      <c r="M1470" s="355"/>
      <c r="N1470" s="358"/>
      <c r="O1470" s="317">
        <f t="shared" si="171"/>
        <v>80</v>
      </c>
      <c r="P1470" s="315"/>
      <c r="Q1470" s="316"/>
      <c r="R1470" s="317">
        <f t="shared" si="172"/>
        <v>72</v>
      </c>
      <c r="S1470" s="315"/>
      <c r="T1470" s="316"/>
      <c r="U1470" s="60">
        <f t="shared" si="170"/>
        <v>0.75</v>
      </c>
    </row>
    <row r="1471" spans="1:21">
      <c r="A1471" s="4"/>
      <c r="B1471" s="346" t="s">
        <v>77</v>
      </c>
      <c r="C1471" s="359"/>
      <c r="D1471" s="360"/>
      <c r="E1471" s="361"/>
      <c r="F1471" s="362"/>
      <c r="G1471" s="363"/>
      <c r="H1471" s="364"/>
      <c r="I1471" s="365"/>
      <c r="J1471" s="366"/>
      <c r="K1471" s="366"/>
      <c r="L1471" s="366"/>
      <c r="M1471" s="366"/>
      <c r="N1471" s="367"/>
      <c r="O1471" s="365"/>
      <c r="P1471" s="366"/>
      <c r="Q1471" s="366"/>
      <c r="R1471" s="366"/>
      <c r="S1471" s="366"/>
      <c r="T1471" s="366"/>
      <c r="U1471" s="60"/>
    </row>
    <row r="1472" spans="1:21">
      <c r="A1472" s="4"/>
      <c r="B1472" s="307" t="s">
        <v>81</v>
      </c>
      <c r="C1472" s="308"/>
      <c r="D1472" s="309"/>
      <c r="E1472" s="310" t="s">
        <v>74</v>
      </c>
      <c r="F1472" s="311"/>
      <c r="G1472" s="351">
        <v>500</v>
      </c>
      <c r="H1472" s="353"/>
      <c r="I1472" s="354">
        <v>15</v>
      </c>
      <c r="J1472" s="355"/>
      <c r="K1472" s="356"/>
      <c r="L1472" s="517">
        <v>14.91</v>
      </c>
      <c r="M1472" s="518"/>
      <c r="N1472" s="519"/>
      <c r="O1472" s="317">
        <f>+I1472+O1316</f>
        <v>500</v>
      </c>
      <c r="P1472" s="315"/>
      <c r="Q1472" s="316"/>
      <c r="R1472" s="317">
        <f>+L1472+R1316</f>
        <v>506.54999999999995</v>
      </c>
      <c r="S1472" s="315"/>
      <c r="T1472" s="316"/>
      <c r="U1472" s="60">
        <f t="shared" si="170"/>
        <v>1.0130999999999999</v>
      </c>
    </row>
    <row r="1473" spans="1:21">
      <c r="A1473" s="4"/>
      <c r="B1473" s="346" t="s">
        <v>125</v>
      </c>
      <c r="C1473" s="359"/>
      <c r="D1473" s="360"/>
      <c r="E1473" s="361"/>
      <c r="F1473" s="362"/>
      <c r="G1473" s="363"/>
      <c r="H1473" s="364"/>
      <c r="I1473" s="365"/>
      <c r="J1473" s="366"/>
      <c r="K1473" s="366"/>
      <c r="L1473" s="366"/>
      <c r="M1473" s="366"/>
      <c r="N1473" s="367"/>
      <c r="O1473" s="365"/>
      <c r="P1473" s="366"/>
      <c r="Q1473" s="366"/>
      <c r="R1473" s="366"/>
      <c r="S1473" s="366"/>
      <c r="T1473" s="366"/>
      <c r="U1473" s="60"/>
    </row>
    <row r="1474" spans="1:21">
      <c r="A1474" s="4"/>
      <c r="B1474" s="307" t="s">
        <v>126</v>
      </c>
      <c r="C1474" s="308"/>
      <c r="D1474" s="309"/>
      <c r="E1474" s="310" t="s">
        <v>61</v>
      </c>
      <c r="F1474" s="311"/>
      <c r="G1474" s="351">
        <v>8</v>
      </c>
      <c r="H1474" s="353"/>
      <c r="I1474" s="354">
        <v>0</v>
      </c>
      <c r="J1474" s="355"/>
      <c r="K1474" s="356"/>
      <c r="L1474" s="354">
        <v>0</v>
      </c>
      <c r="M1474" s="355"/>
      <c r="N1474" s="358"/>
      <c r="O1474" s="317">
        <f>+I1474+O1318</f>
        <v>8</v>
      </c>
      <c r="P1474" s="315"/>
      <c r="Q1474" s="316"/>
      <c r="R1474" s="317">
        <f>+L1474+R1318</f>
        <v>8</v>
      </c>
      <c r="S1474" s="315"/>
      <c r="T1474" s="316"/>
      <c r="U1474" s="60">
        <f t="shared" si="170"/>
        <v>1</v>
      </c>
    </row>
    <row r="1475" spans="1:21" ht="15" customHeight="1">
      <c r="A1475" s="4"/>
      <c r="B1475" s="307" t="s">
        <v>60</v>
      </c>
      <c r="C1475" s="308"/>
      <c r="D1475" s="309"/>
      <c r="E1475" s="310" t="s">
        <v>61</v>
      </c>
      <c r="F1475" s="311"/>
      <c r="G1475" s="351">
        <v>64</v>
      </c>
      <c r="H1475" s="353"/>
      <c r="I1475" s="354">
        <v>0</v>
      </c>
      <c r="J1475" s="355"/>
      <c r="K1475" s="356"/>
      <c r="L1475" s="354">
        <v>12</v>
      </c>
      <c r="M1475" s="355"/>
      <c r="N1475" s="358"/>
      <c r="O1475" s="317">
        <f>+I1475+O1319</f>
        <v>64</v>
      </c>
      <c r="P1475" s="315"/>
      <c r="Q1475" s="316"/>
      <c r="R1475" s="317">
        <f>+L1475+R1319</f>
        <v>64</v>
      </c>
      <c r="S1475" s="315"/>
      <c r="T1475" s="316"/>
      <c r="U1475" s="60">
        <f t="shared" si="170"/>
        <v>1</v>
      </c>
    </row>
    <row r="1476" spans="1:21">
      <c r="A1476" s="4"/>
      <c r="B1476" s="346" t="s">
        <v>84</v>
      </c>
      <c r="C1476" s="347"/>
      <c r="D1476" s="348"/>
      <c r="E1476" s="349"/>
      <c r="F1476" s="350"/>
      <c r="G1476" s="351"/>
      <c r="H1476" s="316"/>
      <c r="I1476" s="354"/>
      <c r="J1476" s="355"/>
      <c r="K1476" s="356"/>
      <c r="L1476" s="357"/>
      <c r="M1476" s="355"/>
      <c r="N1476" s="358"/>
      <c r="O1476" s="357"/>
      <c r="P1476" s="355"/>
      <c r="Q1476" s="355"/>
      <c r="R1476" s="355"/>
      <c r="S1476" s="355"/>
      <c r="T1476" s="355"/>
      <c r="U1476" s="60"/>
    </row>
    <row r="1477" spans="1:21">
      <c r="A1477" s="4"/>
      <c r="B1477" s="307" t="s">
        <v>78</v>
      </c>
      <c r="C1477" s="308"/>
      <c r="D1477" s="309"/>
      <c r="E1477" s="310" t="s">
        <v>61</v>
      </c>
      <c r="F1477" s="311"/>
      <c r="G1477" s="351">
        <v>36</v>
      </c>
      <c r="H1477" s="353"/>
      <c r="I1477" s="354">
        <v>6</v>
      </c>
      <c r="J1477" s="355"/>
      <c r="K1477" s="356"/>
      <c r="L1477" s="354">
        <v>6</v>
      </c>
      <c r="M1477" s="355"/>
      <c r="N1477" s="358"/>
      <c r="O1477" s="317">
        <f>+I1477+O1321</f>
        <v>30</v>
      </c>
      <c r="P1477" s="315"/>
      <c r="Q1477" s="316"/>
      <c r="R1477" s="317">
        <f>+L1477+R1321</f>
        <v>30</v>
      </c>
      <c r="S1477" s="315"/>
      <c r="T1477" s="316"/>
      <c r="U1477" s="60">
        <f t="shared" si="170"/>
        <v>0.83333333333333337</v>
      </c>
    </row>
    <row r="1478" spans="1:21">
      <c r="A1478" s="4"/>
      <c r="B1478" s="346" t="s">
        <v>79</v>
      </c>
      <c r="C1478" s="347"/>
      <c r="D1478" s="348"/>
      <c r="E1478" s="349"/>
      <c r="F1478" s="350"/>
      <c r="G1478" s="351"/>
      <c r="H1478" s="316"/>
      <c r="I1478" s="314"/>
      <c r="J1478" s="315"/>
      <c r="K1478" s="316"/>
      <c r="L1478" s="317"/>
      <c r="M1478" s="315"/>
      <c r="N1478" s="352"/>
      <c r="O1478" s="357"/>
      <c r="P1478" s="355"/>
      <c r="Q1478" s="355"/>
      <c r="R1478" s="355"/>
      <c r="S1478" s="355"/>
      <c r="T1478" s="355"/>
      <c r="U1478" s="60"/>
    </row>
    <row r="1479" spans="1:21" ht="15" customHeight="1">
      <c r="A1479" s="4"/>
      <c r="B1479" s="307" t="s">
        <v>79</v>
      </c>
      <c r="C1479" s="308"/>
      <c r="D1479" s="309"/>
      <c r="E1479" s="310" t="s">
        <v>61</v>
      </c>
      <c r="F1479" s="311"/>
      <c r="G1479" s="351">
        <v>15</v>
      </c>
      <c r="H1479" s="316"/>
      <c r="I1479" s="314">
        <v>0</v>
      </c>
      <c r="J1479" s="315"/>
      <c r="K1479" s="316"/>
      <c r="L1479" s="314">
        <v>0</v>
      </c>
      <c r="M1479" s="315"/>
      <c r="N1479" s="352"/>
      <c r="O1479" s="317">
        <f>+I1479+O1323</f>
        <v>10</v>
      </c>
      <c r="P1479" s="315"/>
      <c r="Q1479" s="316"/>
      <c r="R1479" s="317">
        <f>+L1479+R1323</f>
        <v>10</v>
      </c>
      <c r="S1479" s="315"/>
      <c r="T1479" s="316"/>
      <c r="U1479" s="60">
        <f t="shared" si="170"/>
        <v>0.66666666666666663</v>
      </c>
    </row>
    <row r="1480" spans="1:21" ht="15" customHeight="1">
      <c r="A1480" s="4"/>
      <c r="B1480" s="346" t="s">
        <v>80</v>
      </c>
      <c r="C1480" s="347"/>
      <c r="D1480" s="348"/>
      <c r="E1480" s="349"/>
      <c r="F1480" s="350"/>
      <c r="G1480" s="351"/>
      <c r="H1480" s="316"/>
      <c r="I1480" s="314"/>
      <c r="J1480" s="315"/>
      <c r="K1480" s="316"/>
      <c r="L1480" s="317"/>
      <c r="M1480" s="315"/>
      <c r="N1480" s="352"/>
      <c r="O1480" s="317"/>
      <c r="P1480" s="315"/>
      <c r="Q1480" s="315"/>
      <c r="R1480" s="315"/>
      <c r="S1480" s="315"/>
      <c r="T1480" s="315"/>
      <c r="U1480" s="60"/>
    </row>
    <row r="1481" spans="1:21" ht="15" customHeight="1" thickBot="1">
      <c r="A1481" s="4"/>
      <c r="B1481" s="307" t="s">
        <v>80</v>
      </c>
      <c r="C1481" s="308"/>
      <c r="D1481" s="309"/>
      <c r="E1481" s="310" t="s">
        <v>61</v>
      </c>
      <c r="F1481" s="311"/>
      <c r="G1481" s="312">
        <v>1</v>
      </c>
      <c r="H1481" s="313"/>
      <c r="I1481" s="511">
        <v>0</v>
      </c>
      <c r="J1481" s="512"/>
      <c r="K1481" s="313"/>
      <c r="L1481" s="513">
        <v>1</v>
      </c>
      <c r="M1481" s="512"/>
      <c r="N1481" s="514"/>
      <c r="O1481" s="317">
        <f>+I1481+O1325</f>
        <v>0</v>
      </c>
      <c r="P1481" s="315"/>
      <c r="Q1481" s="316"/>
      <c r="R1481" s="317">
        <f>+L1481+R1325</f>
        <v>1</v>
      </c>
      <c r="S1481" s="315"/>
      <c r="T1481" s="316"/>
      <c r="U1481" s="60">
        <f t="shared" si="170"/>
        <v>1</v>
      </c>
    </row>
    <row r="1482" spans="1:21" ht="15.75" thickBot="1">
      <c r="A1482" s="4"/>
      <c r="B1482" s="318"/>
      <c r="C1482" s="319"/>
      <c r="D1482" s="319"/>
      <c r="E1482" s="319"/>
      <c r="F1482" s="320"/>
      <c r="G1482" s="321"/>
      <c r="H1482" s="322"/>
      <c r="I1482" s="322"/>
      <c r="J1482" s="322"/>
      <c r="K1482" s="322"/>
      <c r="L1482" s="322"/>
      <c r="M1482" s="322"/>
      <c r="N1482" s="323"/>
      <c r="O1482" s="321"/>
      <c r="P1482" s="322"/>
      <c r="Q1482" s="322"/>
      <c r="R1482" s="322"/>
      <c r="S1482" s="322"/>
      <c r="T1482" s="322"/>
      <c r="U1482" s="323"/>
    </row>
    <row r="1483" spans="1:21" ht="15.75" thickBot="1">
      <c r="B1483" s="7"/>
      <c r="C1483" s="8"/>
      <c r="D1483" s="9"/>
      <c r="E1483" s="10"/>
      <c r="F1483" s="11"/>
      <c r="G1483" s="12"/>
      <c r="H1483" s="13"/>
      <c r="I1483" s="14"/>
      <c r="J1483" s="14"/>
      <c r="K1483" s="15"/>
      <c r="L1483" s="14"/>
      <c r="M1483" s="15"/>
      <c r="N1483" s="14"/>
      <c r="O1483" s="14"/>
      <c r="P1483" s="14"/>
      <c r="Q1483" s="14"/>
      <c r="R1483" s="15"/>
      <c r="S1483" s="14"/>
      <c r="T1483" s="12"/>
      <c r="U1483" s="197"/>
    </row>
    <row r="1484" spans="1:21" ht="16.5" customHeight="1" thickBot="1">
      <c r="A1484" s="4"/>
      <c r="B1484" s="324" t="s">
        <v>22</v>
      </c>
      <c r="C1484" s="325"/>
      <c r="D1484" s="325"/>
      <c r="E1484" s="325"/>
      <c r="F1484" s="326"/>
      <c r="G1484" s="330" t="s">
        <v>127</v>
      </c>
      <c r="H1484" s="331"/>
      <c r="I1484" s="331"/>
      <c r="J1484" s="331"/>
      <c r="K1484" s="331"/>
      <c r="L1484" s="331"/>
      <c r="M1484" s="331"/>
      <c r="N1484" s="331"/>
      <c r="O1484" s="331"/>
      <c r="P1484" s="331"/>
      <c r="Q1484" s="331"/>
      <c r="R1484" s="331"/>
      <c r="S1484" s="331"/>
      <c r="T1484" s="331"/>
      <c r="U1484" s="332"/>
    </row>
    <row r="1485" spans="1:21" ht="15.75" thickBot="1">
      <c r="A1485" s="4"/>
      <c r="B1485" s="327"/>
      <c r="C1485" s="328"/>
      <c r="D1485" s="328"/>
      <c r="E1485" s="328"/>
      <c r="F1485" s="329"/>
      <c r="G1485" s="333" t="s">
        <v>24</v>
      </c>
      <c r="H1485" s="334"/>
      <c r="I1485" s="328" t="s">
        <v>16</v>
      </c>
      <c r="J1485" s="328"/>
      <c r="K1485" s="328"/>
      <c r="L1485" s="328"/>
      <c r="M1485" s="328"/>
      <c r="N1485" s="329"/>
      <c r="O1485" s="339" t="s">
        <v>17</v>
      </c>
      <c r="P1485" s="340"/>
      <c r="Q1485" s="340"/>
      <c r="R1485" s="340"/>
      <c r="S1485" s="340"/>
      <c r="T1485" s="340"/>
      <c r="U1485" s="341"/>
    </row>
    <row r="1486" spans="1:21" ht="15.75" customHeight="1" thickBot="1">
      <c r="A1486" s="4"/>
      <c r="B1486" s="327"/>
      <c r="C1486" s="328"/>
      <c r="D1486" s="328"/>
      <c r="E1486" s="328"/>
      <c r="F1486" s="329"/>
      <c r="G1486" s="335"/>
      <c r="H1486" s="336"/>
      <c r="I1486" s="280" t="s">
        <v>18</v>
      </c>
      <c r="J1486" s="281"/>
      <c r="K1486" s="282"/>
      <c r="L1486" s="280" t="s">
        <v>25</v>
      </c>
      <c r="M1486" s="281"/>
      <c r="N1486" s="282"/>
      <c r="O1486" s="280" t="s">
        <v>18</v>
      </c>
      <c r="P1486" s="281"/>
      <c r="Q1486" s="342"/>
      <c r="R1486" s="343" t="s">
        <v>25</v>
      </c>
      <c r="S1486" s="281"/>
      <c r="T1486" s="282"/>
      <c r="U1486" s="515" t="s">
        <v>20</v>
      </c>
    </row>
    <row r="1487" spans="1:21" ht="25.5" customHeight="1" thickBot="1">
      <c r="A1487" s="4"/>
      <c r="B1487" s="327"/>
      <c r="C1487" s="328"/>
      <c r="D1487" s="328"/>
      <c r="E1487" s="328"/>
      <c r="F1487" s="329"/>
      <c r="G1487" s="337"/>
      <c r="H1487" s="338"/>
      <c r="I1487" s="130" t="s">
        <v>26</v>
      </c>
      <c r="J1487" s="132" t="s">
        <v>27</v>
      </c>
      <c r="K1487" s="132" t="s">
        <v>28</v>
      </c>
      <c r="L1487" s="130" t="s">
        <v>26</v>
      </c>
      <c r="M1487" s="132" t="s">
        <v>27</v>
      </c>
      <c r="N1487" s="131" t="s">
        <v>28</v>
      </c>
      <c r="O1487" s="19" t="s">
        <v>26</v>
      </c>
      <c r="P1487" s="130" t="s">
        <v>27</v>
      </c>
      <c r="Q1487" s="20" t="s">
        <v>28</v>
      </c>
      <c r="R1487" s="21" t="s">
        <v>26</v>
      </c>
      <c r="S1487" s="129" t="s">
        <v>27</v>
      </c>
      <c r="T1487" s="132" t="s">
        <v>28</v>
      </c>
      <c r="U1487" s="516"/>
    </row>
    <row r="1488" spans="1:21" ht="15.75" thickBot="1">
      <c r="A1488" s="4"/>
      <c r="B1488" s="293" t="s">
        <v>29</v>
      </c>
      <c r="C1488" s="294"/>
      <c r="D1488" s="294"/>
      <c r="E1488" s="294"/>
      <c r="F1488" s="294"/>
      <c r="G1488" s="294"/>
      <c r="H1488" s="294"/>
      <c r="I1488" s="294"/>
      <c r="J1488" s="294"/>
      <c r="K1488" s="294"/>
      <c r="L1488" s="294"/>
      <c r="M1488" s="294"/>
      <c r="N1488" s="294"/>
      <c r="O1488" s="294"/>
      <c r="P1488" s="294"/>
      <c r="Q1488" s="294"/>
      <c r="R1488" s="294"/>
      <c r="S1488" s="294"/>
      <c r="T1488" s="294"/>
      <c r="U1488" s="295"/>
    </row>
    <row r="1489" spans="1:21" s="40" customFormat="1" ht="15.75" customHeight="1">
      <c r="A1489" s="134"/>
      <c r="B1489" s="296" t="s">
        <v>82</v>
      </c>
      <c r="C1489" s="297"/>
      <c r="D1489" s="297"/>
      <c r="E1489" s="297"/>
      <c r="F1489" s="298"/>
      <c r="G1489" s="299">
        <v>276000</v>
      </c>
      <c r="H1489" s="300"/>
      <c r="I1489" s="133">
        <v>23000</v>
      </c>
      <c r="J1489" s="133">
        <v>0</v>
      </c>
      <c r="K1489" s="133">
        <v>0</v>
      </c>
      <c r="L1489" s="133">
        <v>31373.8</v>
      </c>
      <c r="M1489" s="133">
        <v>0</v>
      </c>
      <c r="N1489" s="133">
        <v>0</v>
      </c>
      <c r="O1489" s="133">
        <f>+I1489+O1333</f>
        <v>230000</v>
      </c>
      <c r="P1489" s="133">
        <f t="shared" ref="P1489:T1489" si="173">+J1489+P1333</f>
        <v>0</v>
      </c>
      <c r="Q1489" s="135">
        <f t="shared" si="173"/>
        <v>0</v>
      </c>
      <c r="R1489" s="133">
        <f t="shared" si="173"/>
        <v>226631.65999999997</v>
      </c>
      <c r="S1489" s="133">
        <f t="shared" si="173"/>
        <v>0</v>
      </c>
      <c r="T1489" s="135">
        <f t="shared" si="173"/>
        <v>0</v>
      </c>
      <c r="U1489" s="136">
        <f>R1489/G1489</f>
        <v>0.82112920289855063</v>
      </c>
    </row>
    <row r="1490" spans="1:21" s="40" customFormat="1" ht="15" customHeight="1">
      <c r="A1490" s="134"/>
      <c r="B1490" s="301" t="s">
        <v>83</v>
      </c>
      <c r="C1490" s="302"/>
      <c r="D1490" s="302"/>
      <c r="E1490" s="302"/>
      <c r="F1490" s="303"/>
      <c r="G1490" s="304">
        <v>270000</v>
      </c>
      <c r="H1490" s="305"/>
      <c r="I1490" s="148">
        <v>22500</v>
      </c>
      <c r="J1490" s="89">
        <v>0</v>
      </c>
      <c r="K1490" s="89">
        <v>0</v>
      </c>
      <c r="L1490" s="89">
        <v>24820.57</v>
      </c>
      <c r="M1490" s="89">
        <v>0</v>
      </c>
      <c r="N1490" s="89">
        <v>0</v>
      </c>
      <c r="O1490" s="89">
        <f t="shared" ref="O1490:O1499" si="174">+I1490+O1334</f>
        <v>225000</v>
      </c>
      <c r="P1490" s="89">
        <f t="shared" ref="P1490:P1499" si="175">+J1490+P1334</f>
        <v>0</v>
      </c>
      <c r="Q1490" s="89">
        <f t="shared" ref="Q1490:Q1499" si="176">+K1490+Q1334</f>
        <v>0</v>
      </c>
      <c r="R1490" s="89">
        <f t="shared" ref="R1490:R1499" si="177">+L1490+R1334</f>
        <v>230101.09999999998</v>
      </c>
      <c r="S1490" s="89">
        <f t="shared" ref="S1490:S1499" si="178">+M1490+S1334</f>
        <v>0</v>
      </c>
      <c r="T1490" s="89">
        <f t="shared" ref="T1490:T1499" si="179">+N1490+T1334</f>
        <v>0</v>
      </c>
      <c r="U1490" s="138">
        <f>R1490/G1490</f>
        <v>0.8522262962962962</v>
      </c>
    </row>
    <row r="1491" spans="1:21" s="40" customFormat="1" ht="15" customHeight="1">
      <c r="A1491" s="134"/>
      <c r="B1491" s="301" t="s">
        <v>85</v>
      </c>
      <c r="C1491" s="302"/>
      <c r="D1491" s="302"/>
      <c r="E1491" s="302"/>
      <c r="F1491" s="303"/>
      <c r="G1491" s="304">
        <v>8250</v>
      </c>
      <c r="H1491" s="305"/>
      <c r="I1491" s="148">
        <v>0</v>
      </c>
      <c r="J1491" s="89">
        <v>0</v>
      </c>
      <c r="K1491" s="89">
        <v>0</v>
      </c>
      <c r="L1491" s="89">
        <v>0</v>
      </c>
      <c r="M1491" s="89">
        <v>0</v>
      </c>
      <c r="N1491" s="89">
        <v>0</v>
      </c>
      <c r="O1491" s="89">
        <f t="shared" si="174"/>
        <v>8250</v>
      </c>
      <c r="P1491" s="89">
        <f t="shared" si="175"/>
        <v>0</v>
      </c>
      <c r="Q1491" s="89">
        <f t="shared" si="176"/>
        <v>0</v>
      </c>
      <c r="R1491" s="89">
        <f t="shared" si="177"/>
        <v>8250</v>
      </c>
      <c r="S1491" s="89">
        <f t="shared" si="178"/>
        <v>0</v>
      </c>
      <c r="T1491" s="89">
        <f t="shared" si="179"/>
        <v>0</v>
      </c>
      <c r="U1491" s="138">
        <f>R1491/G1491</f>
        <v>1</v>
      </c>
    </row>
    <row r="1492" spans="1:21" s="40" customFormat="1">
      <c r="A1492" s="134"/>
      <c r="B1492" s="301" t="s">
        <v>136</v>
      </c>
      <c r="C1492" s="302"/>
      <c r="D1492" s="302"/>
      <c r="E1492" s="302"/>
      <c r="F1492" s="303"/>
      <c r="G1492" s="304">
        <v>135300</v>
      </c>
      <c r="H1492" s="305"/>
      <c r="I1492" s="148">
        <v>11000</v>
      </c>
      <c r="J1492" s="89">
        <v>0</v>
      </c>
      <c r="K1492" s="89">
        <v>0</v>
      </c>
      <c r="L1492" s="89">
        <v>15000</v>
      </c>
      <c r="M1492" s="89">
        <v>0</v>
      </c>
      <c r="N1492" s="89">
        <v>0</v>
      </c>
      <c r="O1492" s="89">
        <f t="shared" si="174"/>
        <v>135300</v>
      </c>
      <c r="P1492" s="89">
        <f t="shared" si="175"/>
        <v>0</v>
      </c>
      <c r="Q1492" s="89">
        <f t="shared" si="176"/>
        <v>0</v>
      </c>
      <c r="R1492" s="89">
        <f t="shared" si="177"/>
        <v>128476.61</v>
      </c>
      <c r="S1492" s="89">
        <f t="shared" si="178"/>
        <v>0</v>
      </c>
      <c r="T1492" s="89">
        <f t="shared" si="179"/>
        <v>0</v>
      </c>
      <c r="U1492" s="138">
        <f>R1492/G1492</f>
        <v>0.94956844050258682</v>
      </c>
    </row>
    <row r="1493" spans="1:21" s="40" customFormat="1" ht="15" customHeight="1">
      <c r="A1493" s="134"/>
      <c r="B1493" s="301" t="s">
        <v>141</v>
      </c>
      <c r="C1493" s="302"/>
      <c r="D1493" s="302"/>
      <c r="E1493" s="302"/>
      <c r="F1493" s="303"/>
      <c r="G1493" s="304">
        <v>45500</v>
      </c>
      <c r="H1493" s="305"/>
      <c r="I1493" s="148">
        <v>0</v>
      </c>
      <c r="J1493" s="89">
        <v>0</v>
      </c>
      <c r="K1493" s="89">
        <v>0</v>
      </c>
      <c r="L1493" s="89">
        <v>0</v>
      </c>
      <c r="M1493" s="89">
        <v>0</v>
      </c>
      <c r="N1493" s="89">
        <v>0</v>
      </c>
      <c r="O1493" s="89">
        <f t="shared" si="174"/>
        <v>0</v>
      </c>
      <c r="P1493" s="89">
        <f t="shared" si="175"/>
        <v>0</v>
      </c>
      <c r="Q1493" s="89">
        <f t="shared" si="176"/>
        <v>0</v>
      </c>
      <c r="R1493" s="89">
        <f t="shared" si="177"/>
        <v>0</v>
      </c>
      <c r="S1493" s="89">
        <f t="shared" si="178"/>
        <v>0</v>
      </c>
      <c r="T1493" s="89">
        <f t="shared" si="179"/>
        <v>0</v>
      </c>
      <c r="U1493" s="138">
        <f>R1493/G1493</f>
        <v>0</v>
      </c>
    </row>
    <row r="1494" spans="1:21">
      <c r="A1494" s="23"/>
      <c r="B1494" s="301" t="s">
        <v>128</v>
      </c>
      <c r="C1494" s="302"/>
      <c r="D1494" s="302"/>
      <c r="E1494" s="302"/>
      <c r="F1494" s="303"/>
      <c r="G1494" s="304">
        <v>40000</v>
      </c>
      <c r="H1494" s="305"/>
      <c r="I1494" s="137">
        <v>0</v>
      </c>
      <c r="J1494" s="89">
        <v>0</v>
      </c>
      <c r="K1494" s="89">
        <v>0</v>
      </c>
      <c r="L1494" s="89">
        <v>0</v>
      </c>
      <c r="M1494" s="89">
        <v>0</v>
      </c>
      <c r="N1494" s="89">
        <v>0</v>
      </c>
      <c r="O1494" s="89">
        <f t="shared" si="174"/>
        <v>40000</v>
      </c>
      <c r="P1494" s="89">
        <f t="shared" si="175"/>
        <v>0</v>
      </c>
      <c r="Q1494" s="89">
        <f t="shared" si="176"/>
        <v>0</v>
      </c>
      <c r="R1494" s="89">
        <f t="shared" si="177"/>
        <v>30858.27</v>
      </c>
      <c r="S1494" s="89">
        <f t="shared" si="178"/>
        <v>0</v>
      </c>
      <c r="T1494" s="89">
        <f t="shared" si="179"/>
        <v>0</v>
      </c>
      <c r="U1494" s="138">
        <f t="shared" ref="U1494:U1495" si="180">R1494/G1494</f>
        <v>0.77145675000000002</v>
      </c>
    </row>
    <row r="1495" spans="1:21">
      <c r="A1495" s="23"/>
      <c r="B1495" s="301" t="s">
        <v>86</v>
      </c>
      <c r="C1495" s="302"/>
      <c r="D1495" s="302"/>
      <c r="E1495" s="302"/>
      <c r="F1495" s="303"/>
      <c r="G1495" s="304">
        <v>1500</v>
      </c>
      <c r="H1495" s="305"/>
      <c r="I1495" s="137">
        <v>500</v>
      </c>
      <c r="J1495" s="89">
        <v>0</v>
      </c>
      <c r="K1495" s="89">
        <v>0</v>
      </c>
      <c r="L1495" s="89">
        <v>0</v>
      </c>
      <c r="M1495" s="89">
        <v>0</v>
      </c>
      <c r="N1495" s="89">
        <v>0</v>
      </c>
      <c r="O1495" s="89">
        <f t="shared" si="174"/>
        <v>1500</v>
      </c>
      <c r="P1495" s="89">
        <f t="shared" si="175"/>
        <v>0</v>
      </c>
      <c r="Q1495" s="89">
        <f t="shared" si="176"/>
        <v>0</v>
      </c>
      <c r="R1495" s="89">
        <f t="shared" si="177"/>
        <v>422</v>
      </c>
      <c r="S1495" s="89">
        <f t="shared" si="178"/>
        <v>0</v>
      </c>
      <c r="T1495" s="89">
        <f t="shared" si="179"/>
        <v>0</v>
      </c>
      <c r="U1495" s="138">
        <f t="shared" si="180"/>
        <v>0.28133333333333332</v>
      </c>
    </row>
    <row r="1496" spans="1:21" ht="15" customHeight="1">
      <c r="A1496" s="23"/>
      <c r="B1496" s="301" t="s">
        <v>129</v>
      </c>
      <c r="C1496" s="302"/>
      <c r="D1496" s="302"/>
      <c r="E1496" s="302"/>
      <c r="F1496" s="303"/>
      <c r="G1496" s="304">
        <v>3800</v>
      </c>
      <c r="H1496" s="305"/>
      <c r="I1496" s="137">
        <v>0</v>
      </c>
      <c r="J1496" s="89">
        <v>0</v>
      </c>
      <c r="K1496" s="89">
        <v>0</v>
      </c>
      <c r="L1496" s="89">
        <v>0</v>
      </c>
      <c r="M1496" s="89">
        <v>0</v>
      </c>
      <c r="N1496" s="89">
        <v>0</v>
      </c>
      <c r="O1496" s="89">
        <f t="shared" si="174"/>
        <v>3800</v>
      </c>
      <c r="P1496" s="89">
        <f t="shared" si="175"/>
        <v>0</v>
      </c>
      <c r="Q1496" s="89">
        <f t="shared" si="176"/>
        <v>0</v>
      </c>
      <c r="R1496" s="89">
        <f t="shared" si="177"/>
        <v>3799.9</v>
      </c>
      <c r="S1496" s="89">
        <f t="shared" si="178"/>
        <v>0</v>
      </c>
      <c r="T1496" s="89">
        <f t="shared" si="179"/>
        <v>0</v>
      </c>
      <c r="U1496" s="138">
        <f>R1496/G1496</f>
        <v>0.99997368421052635</v>
      </c>
    </row>
    <row r="1497" spans="1:21">
      <c r="A1497" s="23"/>
      <c r="B1497" s="301" t="s">
        <v>130</v>
      </c>
      <c r="C1497" s="302"/>
      <c r="D1497" s="302"/>
      <c r="E1497" s="302"/>
      <c r="F1497" s="303"/>
      <c r="G1497" s="304">
        <v>7500</v>
      </c>
      <c r="H1497" s="452"/>
      <c r="I1497" s="139">
        <v>0</v>
      </c>
      <c r="J1497" s="139">
        <v>0</v>
      </c>
      <c r="K1497" s="139">
        <v>0</v>
      </c>
      <c r="L1497" s="139">
        <v>0</v>
      </c>
      <c r="M1497" s="139">
        <v>0</v>
      </c>
      <c r="N1497" s="139">
        <v>0</v>
      </c>
      <c r="O1497" s="139">
        <f t="shared" si="174"/>
        <v>7500</v>
      </c>
      <c r="P1497" s="139">
        <f t="shared" si="175"/>
        <v>0</v>
      </c>
      <c r="Q1497" s="139">
        <f t="shared" si="176"/>
        <v>0</v>
      </c>
      <c r="R1497" s="139">
        <f t="shared" si="177"/>
        <v>6148.22</v>
      </c>
      <c r="S1497" s="139">
        <f t="shared" si="178"/>
        <v>0</v>
      </c>
      <c r="T1497" s="139">
        <f t="shared" si="179"/>
        <v>0</v>
      </c>
      <c r="U1497" s="180">
        <f>R1497/G1497</f>
        <v>0.81976266666666675</v>
      </c>
    </row>
    <row r="1498" spans="1:21" ht="15" customHeight="1">
      <c r="A1498" s="23"/>
      <c r="B1498" s="301" t="s">
        <v>131</v>
      </c>
      <c r="C1498" s="302"/>
      <c r="D1498" s="302"/>
      <c r="E1498" s="302"/>
      <c r="F1498" s="303"/>
      <c r="G1498" s="304">
        <v>36000</v>
      </c>
      <c r="H1498" s="452"/>
      <c r="I1498" s="139">
        <v>0</v>
      </c>
      <c r="J1498" s="139">
        <v>0</v>
      </c>
      <c r="K1498" s="139">
        <v>0</v>
      </c>
      <c r="L1498" s="139">
        <v>0</v>
      </c>
      <c r="M1498" s="139">
        <v>0</v>
      </c>
      <c r="N1498" s="139">
        <v>0</v>
      </c>
      <c r="O1498" s="139">
        <f t="shared" si="174"/>
        <v>36000</v>
      </c>
      <c r="P1498" s="139">
        <f t="shared" si="175"/>
        <v>0</v>
      </c>
      <c r="Q1498" s="139">
        <f t="shared" si="176"/>
        <v>0</v>
      </c>
      <c r="R1498" s="139">
        <f t="shared" si="177"/>
        <v>36000</v>
      </c>
      <c r="S1498" s="139">
        <f t="shared" si="178"/>
        <v>0</v>
      </c>
      <c r="T1498" s="139">
        <f t="shared" si="179"/>
        <v>0</v>
      </c>
      <c r="U1498" s="180">
        <f>R1498/G1498</f>
        <v>1</v>
      </c>
    </row>
    <row r="1499" spans="1:21">
      <c r="A1499" s="23"/>
      <c r="B1499" s="301" t="s">
        <v>87</v>
      </c>
      <c r="C1499" s="302"/>
      <c r="D1499" s="302"/>
      <c r="E1499" s="302"/>
      <c r="F1499" s="303"/>
      <c r="G1499" s="304">
        <v>6250</v>
      </c>
      <c r="H1499" s="452"/>
      <c r="I1499" s="139">
        <v>0</v>
      </c>
      <c r="J1499" s="139">
        <v>0</v>
      </c>
      <c r="K1499" s="139">
        <v>0</v>
      </c>
      <c r="L1499" s="139">
        <v>0</v>
      </c>
      <c r="M1499" s="139">
        <v>0</v>
      </c>
      <c r="N1499" s="139">
        <v>0</v>
      </c>
      <c r="O1499" s="139">
        <f t="shared" si="174"/>
        <v>5000</v>
      </c>
      <c r="P1499" s="139">
        <f t="shared" si="175"/>
        <v>0</v>
      </c>
      <c r="Q1499" s="139">
        <f t="shared" si="176"/>
        <v>0</v>
      </c>
      <c r="R1499" s="139">
        <f t="shared" si="177"/>
        <v>438</v>
      </c>
      <c r="S1499" s="139">
        <f t="shared" si="178"/>
        <v>0</v>
      </c>
      <c r="T1499" s="139">
        <f t="shared" si="179"/>
        <v>0</v>
      </c>
      <c r="U1499" s="180">
        <f>R1499/G1499</f>
        <v>7.0080000000000003E-2</v>
      </c>
    </row>
    <row r="1500" spans="1:21" ht="15.75" thickBot="1">
      <c r="A1500" s="23"/>
      <c r="B1500" s="493"/>
      <c r="C1500" s="494"/>
      <c r="D1500" s="494"/>
      <c r="E1500" s="494"/>
      <c r="F1500" s="495"/>
      <c r="G1500" s="304"/>
      <c r="H1500" s="452"/>
      <c r="I1500" s="139"/>
      <c r="J1500" s="139"/>
      <c r="K1500" s="139"/>
      <c r="L1500" s="139"/>
      <c r="M1500" s="139"/>
      <c r="N1500" s="139"/>
      <c r="O1500" s="139"/>
      <c r="P1500" s="139"/>
      <c r="Q1500" s="139"/>
      <c r="R1500" s="139"/>
      <c r="S1500" s="139"/>
      <c r="T1500" s="139"/>
      <c r="U1500" s="140"/>
    </row>
    <row r="1501" spans="1:21" ht="15.75" thickBot="1">
      <c r="A1501" s="23"/>
      <c r="B1501" s="498" t="s">
        <v>21</v>
      </c>
      <c r="C1501" s="499"/>
      <c r="D1501" s="499"/>
      <c r="E1501" s="499"/>
      <c r="F1501" s="500"/>
      <c r="G1501" s="501">
        <f>SUM(G1489:H1500)</f>
        <v>830100</v>
      </c>
      <c r="H1501" s="502"/>
      <c r="I1501" s="141">
        <f>SUM(I1489:I1500)</f>
        <v>57000</v>
      </c>
      <c r="J1501" s="141"/>
      <c r="K1501" s="141"/>
      <c r="L1501" s="141">
        <f>SUM(L1489:L1500)</f>
        <v>71194.37</v>
      </c>
      <c r="M1501" s="141"/>
      <c r="N1501" s="141"/>
      <c r="O1501" s="141">
        <f>SUM(O1489:O1500)</f>
        <v>692350</v>
      </c>
      <c r="P1501" s="141"/>
      <c r="Q1501" s="141"/>
      <c r="R1501" s="141">
        <f>SUM(R1489:R1500)</f>
        <v>671125.76</v>
      </c>
      <c r="S1501" s="141"/>
      <c r="T1501" s="142"/>
      <c r="U1501" s="143">
        <f>R1501/G1501</f>
        <v>0.80848784483797131</v>
      </c>
    </row>
    <row r="1502" spans="1:21" ht="15.75" thickBot="1">
      <c r="A1502" s="23"/>
      <c r="B1502" s="494"/>
      <c r="C1502" s="494"/>
      <c r="D1502" s="494"/>
      <c r="E1502" s="494"/>
      <c r="F1502" s="494"/>
      <c r="G1502" s="507"/>
      <c r="H1502" s="507"/>
      <c r="I1502" s="137"/>
      <c r="J1502" s="137"/>
      <c r="K1502" s="137"/>
      <c r="L1502" s="137"/>
      <c r="M1502" s="137"/>
      <c r="N1502" s="137"/>
      <c r="O1502" s="137"/>
      <c r="P1502" s="137"/>
      <c r="Q1502" s="137"/>
      <c r="R1502" s="137"/>
      <c r="S1502" s="137"/>
      <c r="T1502" s="137"/>
      <c r="U1502" s="204"/>
    </row>
    <row r="1503" spans="1:21" ht="15.75" thickBot="1">
      <c r="A1503" s="23"/>
      <c r="B1503" s="508" t="s">
        <v>30</v>
      </c>
      <c r="C1503" s="509"/>
      <c r="D1503" s="509"/>
      <c r="E1503" s="509"/>
      <c r="F1503" s="509"/>
      <c r="G1503" s="509"/>
      <c r="H1503" s="509"/>
      <c r="I1503" s="509"/>
      <c r="J1503" s="509"/>
      <c r="K1503" s="509"/>
      <c r="L1503" s="509"/>
      <c r="M1503" s="509"/>
      <c r="N1503" s="509"/>
      <c r="O1503" s="509"/>
      <c r="P1503" s="509"/>
      <c r="Q1503" s="509"/>
      <c r="R1503" s="509"/>
      <c r="S1503" s="509"/>
      <c r="T1503" s="509"/>
      <c r="U1503" s="510"/>
    </row>
    <row r="1504" spans="1:21" ht="15" customHeight="1">
      <c r="A1504" s="23"/>
      <c r="B1504" s="301" t="s">
        <v>88</v>
      </c>
      <c r="C1504" s="302"/>
      <c r="D1504" s="302"/>
      <c r="E1504" s="302"/>
      <c r="F1504" s="303"/>
      <c r="G1504" s="299">
        <v>45000</v>
      </c>
      <c r="H1504" s="483"/>
      <c r="I1504" s="144">
        <v>0</v>
      </c>
      <c r="J1504" s="144">
        <v>0</v>
      </c>
      <c r="K1504" s="144">
        <v>0</v>
      </c>
      <c r="L1504" s="144">
        <v>0</v>
      </c>
      <c r="M1504" s="144">
        <v>0</v>
      </c>
      <c r="N1504" s="144">
        <v>0</v>
      </c>
      <c r="O1504" s="144">
        <f t="shared" ref="O1504:O1509" si="181">+I1504+O1348</f>
        <v>45000</v>
      </c>
      <c r="P1504" s="144">
        <f t="shared" ref="P1504:P1509" si="182">+J1504+P1348</f>
        <v>0</v>
      </c>
      <c r="Q1504" s="144">
        <f t="shared" ref="Q1504:Q1509" si="183">+K1504+Q1348</f>
        <v>0</v>
      </c>
      <c r="R1504" s="144">
        <f t="shared" ref="R1504:R1509" si="184">+L1504+R1348</f>
        <v>45000</v>
      </c>
      <c r="S1504" s="144">
        <f t="shared" ref="S1504:S1509" si="185">+M1504+S1348</f>
        <v>0</v>
      </c>
      <c r="T1504" s="133">
        <f t="shared" ref="T1504:T1509" si="186">+N1504+T1348</f>
        <v>0</v>
      </c>
      <c r="U1504" s="145">
        <f t="shared" ref="U1504:U1509" si="187">R1504/G1504</f>
        <v>1</v>
      </c>
    </row>
    <row r="1505" spans="1:22">
      <c r="A1505" s="23"/>
      <c r="B1505" s="301" t="s">
        <v>89</v>
      </c>
      <c r="C1505" s="302"/>
      <c r="D1505" s="302"/>
      <c r="E1505" s="302"/>
      <c r="F1505" s="303"/>
      <c r="G1505" s="304">
        <v>30000</v>
      </c>
      <c r="H1505" s="452"/>
      <c r="I1505" s="139">
        <v>0</v>
      </c>
      <c r="J1505" s="139">
        <v>0</v>
      </c>
      <c r="K1505" s="139">
        <v>0</v>
      </c>
      <c r="L1505" s="139">
        <v>0</v>
      </c>
      <c r="M1505" s="139">
        <v>0</v>
      </c>
      <c r="N1505" s="139">
        <v>0</v>
      </c>
      <c r="O1505" s="139">
        <f t="shared" si="181"/>
        <v>0</v>
      </c>
      <c r="P1505" s="139">
        <f t="shared" si="182"/>
        <v>0</v>
      </c>
      <c r="Q1505" s="139">
        <f t="shared" si="183"/>
        <v>0</v>
      </c>
      <c r="R1505" s="139">
        <f t="shared" si="184"/>
        <v>0</v>
      </c>
      <c r="S1505" s="139">
        <f t="shared" si="185"/>
        <v>0</v>
      </c>
      <c r="T1505" s="89">
        <f t="shared" si="186"/>
        <v>0</v>
      </c>
      <c r="U1505" s="138">
        <f t="shared" si="187"/>
        <v>0</v>
      </c>
    </row>
    <row r="1506" spans="1:22">
      <c r="A1506" s="23"/>
      <c r="B1506" s="301" t="s">
        <v>92</v>
      </c>
      <c r="C1506" s="302"/>
      <c r="D1506" s="302"/>
      <c r="E1506" s="302"/>
      <c r="F1506" s="303"/>
      <c r="G1506" s="304">
        <v>36000</v>
      </c>
      <c r="H1506" s="452"/>
      <c r="I1506" s="139">
        <v>0</v>
      </c>
      <c r="J1506" s="139">
        <v>0</v>
      </c>
      <c r="K1506" s="139">
        <v>0</v>
      </c>
      <c r="L1506" s="139">
        <v>0</v>
      </c>
      <c r="M1506" s="139">
        <v>0</v>
      </c>
      <c r="N1506" s="139">
        <v>0</v>
      </c>
      <c r="O1506" s="139">
        <f t="shared" si="181"/>
        <v>36000</v>
      </c>
      <c r="P1506" s="139">
        <f t="shared" si="182"/>
        <v>0</v>
      </c>
      <c r="Q1506" s="139">
        <f t="shared" si="183"/>
        <v>0</v>
      </c>
      <c r="R1506" s="139">
        <f t="shared" si="184"/>
        <v>35992.49</v>
      </c>
      <c r="S1506" s="139">
        <f t="shared" si="185"/>
        <v>0</v>
      </c>
      <c r="T1506" s="89">
        <f t="shared" si="186"/>
        <v>0</v>
      </c>
      <c r="U1506" s="138">
        <f t="shared" si="187"/>
        <v>0.99979138888888885</v>
      </c>
    </row>
    <row r="1507" spans="1:22" ht="15" customHeight="1">
      <c r="A1507" s="23"/>
      <c r="B1507" s="301" t="s">
        <v>90</v>
      </c>
      <c r="C1507" s="302"/>
      <c r="D1507" s="302"/>
      <c r="E1507" s="302"/>
      <c r="F1507" s="303"/>
      <c r="G1507" s="304">
        <v>32000</v>
      </c>
      <c r="H1507" s="452"/>
      <c r="I1507" s="139">
        <v>0</v>
      </c>
      <c r="J1507" s="139">
        <v>0</v>
      </c>
      <c r="K1507" s="139">
        <v>0</v>
      </c>
      <c r="L1507" s="139">
        <v>0</v>
      </c>
      <c r="M1507" s="139">
        <v>0</v>
      </c>
      <c r="N1507" s="139">
        <v>0</v>
      </c>
      <c r="O1507" s="139">
        <f t="shared" si="181"/>
        <v>32000</v>
      </c>
      <c r="P1507" s="139">
        <f t="shared" si="182"/>
        <v>0</v>
      </c>
      <c r="Q1507" s="139">
        <f t="shared" si="183"/>
        <v>0</v>
      </c>
      <c r="R1507" s="139">
        <f t="shared" si="184"/>
        <v>32000</v>
      </c>
      <c r="S1507" s="139">
        <f t="shared" si="185"/>
        <v>0</v>
      </c>
      <c r="T1507" s="89">
        <f t="shared" si="186"/>
        <v>0</v>
      </c>
      <c r="U1507" s="138">
        <f t="shared" si="187"/>
        <v>1</v>
      </c>
    </row>
    <row r="1508" spans="1:22" ht="15" customHeight="1">
      <c r="A1508" s="23"/>
      <c r="B1508" s="301" t="s">
        <v>91</v>
      </c>
      <c r="C1508" s="302"/>
      <c r="D1508" s="302"/>
      <c r="E1508" s="302"/>
      <c r="F1508" s="303"/>
      <c r="G1508" s="304">
        <v>22500</v>
      </c>
      <c r="H1508" s="452"/>
      <c r="I1508" s="139">
        <v>0</v>
      </c>
      <c r="J1508" s="139">
        <v>0</v>
      </c>
      <c r="K1508" s="139">
        <v>0</v>
      </c>
      <c r="L1508" s="139">
        <v>0</v>
      </c>
      <c r="M1508" s="139">
        <v>0</v>
      </c>
      <c r="N1508" s="139">
        <v>0</v>
      </c>
      <c r="O1508" s="139">
        <f t="shared" si="181"/>
        <v>15000</v>
      </c>
      <c r="P1508" s="139">
        <f t="shared" si="182"/>
        <v>0</v>
      </c>
      <c r="Q1508" s="139">
        <f t="shared" si="183"/>
        <v>0</v>
      </c>
      <c r="R1508" s="139">
        <f t="shared" si="184"/>
        <v>15000</v>
      </c>
      <c r="S1508" s="139">
        <f t="shared" si="185"/>
        <v>0</v>
      </c>
      <c r="T1508" s="89">
        <f t="shared" si="186"/>
        <v>0</v>
      </c>
      <c r="U1508" s="138">
        <f t="shared" si="187"/>
        <v>0.66666666666666663</v>
      </c>
    </row>
    <row r="1509" spans="1:22" ht="15" customHeight="1">
      <c r="A1509" s="23"/>
      <c r="B1509" s="301" t="s">
        <v>93</v>
      </c>
      <c r="C1509" s="302"/>
      <c r="D1509" s="302"/>
      <c r="E1509" s="302"/>
      <c r="F1509" s="303"/>
      <c r="G1509" s="304">
        <v>4400</v>
      </c>
      <c r="H1509" s="452"/>
      <c r="I1509" s="139">
        <v>0</v>
      </c>
      <c r="J1509" s="139">
        <v>0</v>
      </c>
      <c r="K1509" s="139">
        <v>0</v>
      </c>
      <c r="L1509" s="139">
        <v>0</v>
      </c>
      <c r="M1509" s="139">
        <v>0</v>
      </c>
      <c r="N1509" s="139">
        <v>0</v>
      </c>
      <c r="O1509" s="139">
        <f t="shared" si="181"/>
        <v>4400</v>
      </c>
      <c r="P1509" s="139">
        <f t="shared" si="182"/>
        <v>0</v>
      </c>
      <c r="Q1509" s="139">
        <f t="shared" si="183"/>
        <v>0</v>
      </c>
      <c r="R1509" s="139">
        <f t="shared" si="184"/>
        <v>2183.94</v>
      </c>
      <c r="S1509" s="139">
        <f t="shared" si="185"/>
        <v>0</v>
      </c>
      <c r="T1509" s="89">
        <f t="shared" si="186"/>
        <v>0</v>
      </c>
      <c r="U1509" s="138">
        <f t="shared" si="187"/>
        <v>0.49635000000000001</v>
      </c>
    </row>
    <row r="1510" spans="1:22" ht="15.75" thickBot="1">
      <c r="A1510" s="23"/>
      <c r="B1510" s="265"/>
      <c r="C1510" s="266"/>
      <c r="D1510" s="266"/>
      <c r="E1510" s="266"/>
      <c r="F1510" s="267"/>
      <c r="G1510" s="268"/>
      <c r="H1510" s="269"/>
      <c r="I1510" s="61"/>
      <c r="J1510" s="61"/>
      <c r="K1510" s="61"/>
      <c r="L1510" s="61"/>
      <c r="M1510" s="61"/>
      <c r="N1510" s="61"/>
      <c r="O1510" s="61"/>
      <c r="P1510" s="61"/>
      <c r="Q1510" s="61"/>
      <c r="R1510" s="61"/>
      <c r="S1510" s="61"/>
      <c r="T1510" s="71"/>
      <c r="U1510" s="200"/>
    </row>
    <row r="1511" spans="1:22" ht="15.75" thickBot="1">
      <c r="A1511" s="23"/>
      <c r="B1511" s="270" t="s">
        <v>21</v>
      </c>
      <c r="C1511" s="271"/>
      <c r="D1511" s="271"/>
      <c r="E1511" s="271"/>
      <c r="F1511" s="272"/>
      <c r="G1511" s="273">
        <f>SUM(G1504:H1510)</f>
        <v>169900</v>
      </c>
      <c r="H1511" s="274"/>
      <c r="I1511" s="29">
        <f>SUM(I1504:I1510)</f>
        <v>0</v>
      </c>
      <c r="J1511" s="29"/>
      <c r="K1511" s="29"/>
      <c r="L1511" s="29">
        <f>SUM(L1504:L1510)</f>
        <v>0</v>
      </c>
      <c r="M1511" s="29"/>
      <c r="N1511" s="29"/>
      <c r="O1511" s="29">
        <f>SUM(O1504:O1510)</f>
        <v>132400</v>
      </c>
      <c r="P1511" s="29"/>
      <c r="Q1511" s="29"/>
      <c r="R1511" s="29">
        <f>SUM(R1504:R1510)</f>
        <v>130176.43</v>
      </c>
      <c r="S1511" s="30"/>
      <c r="T1511" s="68"/>
      <c r="U1511" s="66">
        <f t="shared" ref="U1511" si="188">R1511/G1511</f>
        <v>0.76619440847557385</v>
      </c>
    </row>
    <row r="1512" spans="1:22" ht="15.75" thickBot="1">
      <c r="C1512" s="32"/>
      <c r="I1512" s="98">
        <f>SUM(I1511,I1501)</f>
        <v>57000</v>
      </c>
      <c r="L1512" s="98">
        <f>SUM(L1511,L1501)</f>
        <v>71194.37</v>
      </c>
      <c r="M1512" s="100"/>
      <c r="N1512" s="33"/>
      <c r="O1512" s="99">
        <f>SUM(O1511,O1501)</f>
        <v>824750</v>
      </c>
      <c r="R1512" s="98">
        <f>SUM(R1511,R1501)</f>
        <v>801302.19</v>
      </c>
      <c r="U1512" s="201"/>
    </row>
    <row r="1513" spans="1:22" ht="15.75" thickBot="1">
      <c r="B1513" s="275" t="s">
        <v>31</v>
      </c>
      <c r="C1513" s="276"/>
      <c r="D1513" s="276"/>
      <c r="E1513" s="276"/>
      <c r="F1513" s="276"/>
      <c r="G1513" s="276"/>
      <c r="H1513" s="276"/>
      <c r="I1513" s="276"/>
      <c r="J1513" s="276"/>
      <c r="K1513" s="276"/>
      <c r="L1513" s="276"/>
      <c r="M1513" s="276"/>
      <c r="N1513" s="276"/>
      <c r="O1513" s="276"/>
      <c r="P1513" s="276"/>
      <c r="Q1513" s="276"/>
      <c r="R1513" s="276"/>
      <c r="S1513" s="276"/>
      <c r="T1513" s="276"/>
      <c r="U1513" s="276"/>
      <c r="V1513" s="34"/>
    </row>
    <row r="1514" spans="1:22" ht="15" customHeight="1" thickBot="1">
      <c r="B1514" s="277"/>
      <c r="C1514" s="278"/>
      <c r="D1514" s="280" t="s">
        <v>15</v>
      </c>
      <c r="E1514" s="281"/>
      <c r="F1514" s="281"/>
      <c r="G1514" s="281"/>
      <c r="H1514" s="281"/>
      <c r="I1514" s="282"/>
      <c r="J1514" s="280" t="s">
        <v>32</v>
      </c>
      <c r="K1514" s="281"/>
      <c r="L1514" s="281"/>
      <c r="M1514" s="281"/>
      <c r="N1514" s="281"/>
      <c r="O1514" s="282"/>
      <c r="P1514" s="280" t="s">
        <v>17</v>
      </c>
      <c r="Q1514" s="281"/>
      <c r="R1514" s="281"/>
      <c r="S1514" s="281"/>
      <c r="T1514" s="281"/>
      <c r="U1514" s="202"/>
    </row>
    <row r="1515" spans="1:22" ht="15.75" customHeight="1" thickBot="1">
      <c r="B1515" s="229"/>
      <c r="C1515" s="279"/>
      <c r="D1515" s="503" t="s">
        <v>26</v>
      </c>
      <c r="E1515" s="504"/>
      <c r="F1515" s="504" t="s">
        <v>27</v>
      </c>
      <c r="G1515" s="504"/>
      <c r="H1515" s="505" t="s">
        <v>28</v>
      </c>
      <c r="I1515" s="506"/>
      <c r="J1515" s="503" t="s">
        <v>26</v>
      </c>
      <c r="K1515" s="504"/>
      <c r="L1515" s="504" t="s">
        <v>27</v>
      </c>
      <c r="M1515" s="504"/>
      <c r="N1515" s="505" t="s">
        <v>28</v>
      </c>
      <c r="O1515" s="506"/>
      <c r="P1515" s="503" t="s">
        <v>26</v>
      </c>
      <c r="Q1515" s="504"/>
      <c r="R1515" s="504" t="s">
        <v>27</v>
      </c>
      <c r="S1515" s="504"/>
      <c r="T1515" s="505" t="s">
        <v>28</v>
      </c>
      <c r="U1515" s="506"/>
    </row>
    <row r="1516" spans="1:22" ht="30" customHeight="1">
      <c r="A1516" s="23"/>
      <c r="B1516" s="243" t="s">
        <v>33</v>
      </c>
      <c r="C1516" s="244"/>
      <c r="D1516" s="487">
        <v>830100</v>
      </c>
      <c r="E1516" s="488"/>
      <c r="F1516" s="488">
        <v>0</v>
      </c>
      <c r="G1516" s="488"/>
      <c r="H1516" s="488">
        <v>0</v>
      </c>
      <c r="I1516" s="489"/>
      <c r="J1516" s="487">
        <f>+L1501</f>
        <v>71194.37</v>
      </c>
      <c r="K1516" s="488"/>
      <c r="L1516" s="488">
        <f>+M1501</f>
        <v>0</v>
      </c>
      <c r="M1516" s="488"/>
      <c r="N1516" s="488">
        <v>0</v>
      </c>
      <c r="O1516" s="489"/>
      <c r="P1516" s="487">
        <f>+R1501</f>
        <v>671125.76</v>
      </c>
      <c r="Q1516" s="488"/>
      <c r="R1516" s="488">
        <f>+S1501</f>
        <v>0</v>
      </c>
      <c r="S1516" s="488"/>
      <c r="T1516" s="488">
        <v>0</v>
      </c>
      <c r="U1516" s="489"/>
    </row>
    <row r="1517" spans="1:22" ht="30" customHeight="1" thickBot="1">
      <c r="A1517" s="4"/>
      <c r="B1517" s="252" t="s">
        <v>34</v>
      </c>
      <c r="C1517" s="253"/>
      <c r="D1517" s="490">
        <v>169900</v>
      </c>
      <c r="E1517" s="491"/>
      <c r="F1517" s="491">
        <v>0</v>
      </c>
      <c r="G1517" s="491"/>
      <c r="H1517" s="491">
        <v>0</v>
      </c>
      <c r="I1517" s="492"/>
      <c r="J1517" s="490">
        <f>+L1511</f>
        <v>0</v>
      </c>
      <c r="K1517" s="491"/>
      <c r="L1517" s="491">
        <f>+M1511</f>
        <v>0</v>
      </c>
      <c r="M1517" s="491"/>
      <c r="N1517" s="491">
        <v>0</v>
      </c>
      <c r="O1517" s="492"/>
      <c r="P1517" s="490">
        <f>+R1511</f>
        <v>130176.43</v>
      </c>
      <c r="Q1517" s="491"/>
      <c r="R1517" s="491">
        <f>+S1511</f>
        <v>0</v>
      </c>
      <c r="S1517" s="491"/>
      <c r="T1517" s="491">
        <v>0</v>
      </c>
      <c r="U1517" s="492"/>
    </row>
    <row r="1518" spans="1:22" ht="15.75" thickBot="1">
      <c r="A1518" s="23"/>
      <c r="B1518" s="534" t="s">
        <v>21</v>
      </c>
      <c r="C1518" s="535"/>
      <c r="D1518" s="484">
        <f>SUM(D1516:E1517)</f>
        <v>1000000</v>
      </c>
      <c r="E1518" s="485"/>
      <c r="F1518" s="485">
        <f>SUM(F1516:G1517)</f>
        <v>0</v>
      </c>
      <c r="G1518" s="485"/>
      <c r="H1518" s="485">
        <f>SUM(H1516:I1517)</f>
        <v>0</v>
      </c>
      <c r="I1518" s="486"/>
      <c r="J1518" s="484">
        <f>SUM(J1516:K1517)</f>
        <v>71194.37</v>
      </c>
      <c r="K1518" s="485"/>
      <c r="L1518" s="485">
        <f>SUM(L1516:M1517)</f>
        <v>0</v>
      </c>
      <c r="M1518" s="485"/>
      <c r="N1518" s="485">
        <f>SUM(N1516:O1517)</f>
        <v>0</v>
      </c>
      <c r="O1518" s="486"/>
      <c r="P1518" s="484">
        <f>SUM(P1516:Q1517)</f>
        <v>801302.19</v>
      </c>
      <c r="Q1518" s="485"/>
      <c r="R1518" s="485">
        <f>SUM(R1516:S1517)</f>
        <v>0</v>
      </c>
      <c r="S1518" s="485"/>
      <c r="T1518" s="485">
        <f>SUM(T1516:U1517)</f>
        <v>0</v>
      </c>
      <c r="U1518" s="486"/>
    </row>
    <row r="1519" spans="1:22">
      <c r="A1519" s="23"/>
      <c r="B1519" s="130"/>
      <c r="C1519" s="130"/>
      <c r="D1519" s="130"/>
      <c r="E1519" s="130"/>
      <c r="F1519" s="127"/>
      <c r="G1519" s="127"/>
      <c r="H1519" s="126"/>
      <c r="I1519" s="126"/>
      <c r="J1519" s="127"/>
      <c r="K1519" s="127"/>
      <c r="L1519" s="127"/>
      <c r="M1519" s="126"/>
      <c r="N1519" s="127"/>
      <c r="O1519" s="126"/>
      <c r="P1519" s="126"/>
      <c r="Q1519" s="127"/>
      <c r="R1519" s="23"/>
      <c r="S1519" s="23"/>
      <c r="T1519" s="23"/>
      <c r="U1519" s="203"/>
    </row>
    <row r="1520" spans="1:22" ht="15.75" thickBot="1">
      <c r="A1520" s="23"/>
      <c r="B1520" s="130"/>
      <c r="C1520" s="130"/>
      <c r="D1520" s="130"/>
      <c r="E1520" s="130"/>
      <c r="F1520" s="127"/>
      <c r="G1520" s="127"/>
      <c r="H1520" s="127"/>
      <c r="I1520" s="127"/>
      <c r="J1520" s="127"/>
      <c r="K1520" s="127"/>
      <c r="L1520" s="127"/>
      <c r="M1520" s="127"/>
      <c r="N1520" s="101"/>
      <c r="O1520" s="127"/>
      <c r="P1520" s="127"/>
      <c r="Q1520" s="127"/>
      <c r="R1520" s="23"/>
      <c r="S1520" s="23"/>
      <c r="T1520" s="23"/>
      <c r="U1520" s="203"/>
    </row>
    <row r="1521" spans="2:21" ht="15.75" thickBot="1">
      <c r="B1521" s="227" t="s">
        <v>35</v>
      </c>
      <c r="C1521" s="228"/>
      <c r="D1521" s="228"/>
      <c r="E1521" s="229"/>
      <c r="F1521" s="215"/>
      <c r="G1521" s="215"/>
      <c r="H1521" s="215"/>
      <c r="I1521" s="215"/>
      <c r="J1521" s="215"/>
      <c r="K1521" s="215"/>
      <c r="L1521" s="215"/>
      <c r="M1521" s="215"/>
      <c r="N1521" s="215"/>
      <c r="O1521" s="215"/>
      <c r="P1521" s="215"/>
      <c r="Q1521" s="215"/>
      <c r="R1521" s="215"/>
      <c r="S1521" s="215"/>
      <c r="T1521" s="215"/>
      <c r="U1521" s="215"/>
    </row>
    <row r="1522" spans="2:21">
      <c r="B1522" s="230"/>
      <c r="C1522" s="231"/>
      <c r="D1522" s="231"/>
      <c r="E1522" s="231"/>
      <c r="F1522" s="231"/>
      <c r="G1522" s="231"/>
      <c r="H1522" s="231"/>
      <c r="I1522" s="231"/>
      <c r="J1522" s="231"/>
      <c r="K1522" s="231"/>
      <c r="L1522" s="231"/>
      <c r="M1522" s="231"/>
      <c r="N1522" s="231"/>
      <c r="O1522" s="231"/>
      <c r="P1522" s="231"/>
      <c r="Q1522" s="231"/>
      <c r="R1522" s="231"/>
      <c r="S1522" s="231"/>
      <c r="T1522" s="231"/>
      <c r="U1522" s="232"/>
    </row>
    <row r="1523" spans="2:21">
      <c r="B1523" s="233"/>
      <c r="C1523" s="234"/>
      <c r="D1523" s="234"/>
      <c r="E1523" s="234"/>
      <c r="F1523" s="234"/>
      <c r="G1523" s="234"/>
      <c r="H1523" s="234"/>
      <c r="I1523" s="234"/>
      <c r="J1523" s="234"/>
      <c r="K1523" s="234"/>
      <c r="L1523" s="234"/>
      <c r="M1523" s="234"/>
      <c r="N1523" s="234"/>
      <c r="O1523" s="234"/>
      <c r="P1523" s="234"/>
      <c r="Q1523" s="234"/>
      <c r="R1523" s="234"/>
      <c r="S1523" s="234"/>
      <c r="T1523" s="234"/>
      <c r="U1523" s="235"/>
    </row>
    <row r="1524" spans="2:21">
      <c r="B1524" s="233"/>
      <c r="C1524" s="234"/>
      <c r="D1524" s="234"/>
      <c r="E1524" s="234"/>
      <c r="F1524" s="234"/>
      <c r="G1524" s="234"/>
      <c r="H1524" s="234"/>
      <c r="I1524" s="234"/>
      <c r="J1524" s="234"/>
      <c r="K1524" s="234"/>
      <c r="L1524" s="234"/>
      <c r="M1524" s="234"/>
      <c r="N1524" s="234"/>
      <c r="O1524" s="234"/>
      <c r="P1524" s="234"/>
      <c r="Q1524" s="234"/>
      <c r="R1524" s="234"/>
      <c r="S1524" s="234"/>
      <c r="T1524" s="234"/>
      <c r="U1524" s="235"/>
    </row>
    <row r="1525" spans="2:21">
      <c r="B1525" s="233"/>
      <c r="C1525" s="234"/>
      <c r="D1525" s="234"/>
      <c r="E1525" s="234"/>
      <c r="F1525" s="234"/>
      <c r="G1525" s="234"/>
      <c r="H1525" s="234"/>
      <c r="I1525" s="234"/>
      <c r="J1525" s="234"/>
      <c r="K1525" s="234"/>
      <c r="L1525" s="234"/>
      <c r="M1525" s="234"/>
      <c r="N1525" s="234"/>
      <c r="O1525" s="234"/>
      <c r="P1525" s="234"/>
      <c r="Q1525" s="234"/>
      <c r="R1525" s="234"/>
      <c r="S1525" s="234"/>
      <c r="T1525" s="234"/>
      <c r="U1525" s="235"/>
    </row>
    <row r="1526" spans="2:21">
      <c r="B1526" s="233"/>
      <c r="C1526" s="234"/>
      <c r="D1526" s="234"/>
      <c r="E1526" s="234"/>
      <c r="F1526" s="234"/>
      <c r="G1526" s="234"/>
      <c r="H1526" s="234"/>
      <c r="I1526" s="234"/>
      <c r="J1526" s="234"/>
      <c r="K1526" s="234"/>
      <c r="L1526" s="234"/>
      <c r="M1526" s="234"/>
      <c r="N1526" s="234"/>
      <c r="O1526" s="234"/>
      <c r="P1526" s="234"/>
      <c r="Q1526" s="234"/>
      <c r="R1526" s="234"/>
      <c r="S1526" s="234"/>
      <c r="T1526" s="234"/>
      <c r="U1526" s="235"/>
    </row>
    <row r="1527" spans="2:21">
      <c r="B1527" s="233"/>
      <c r="C1527" s="234"/>
      <c r="D1527" s="234"/>
      <c r="E1527" s="234"/>
      <c r="F1527" s="234"/>
      <c r="G1527" s="234"/>
      <c r="H1527" s="234"/>
      <c r="I1527" s="234"/>
      <c r="J1527" s="234"/>
      <c r="K1527" s="234"/>
      <c r="L1527" s="234"/>
      <c r="M1527" s="234"/>
      <c r="N1527" s="234"/>
      <c r="O1527" s="234"/>
      <c r="P1527" s="234"/>
      <c r="Q1527" s="234"/>
      <c r="R1527" s="234"/>
      <c r="S1527" s="234"/>
      <c r="T1527" s="234"/>
      <c r="U1527" s="235"/>
    </row>
    <row r="1528" spans="2:21" ht="15.75" thickBot="1">
      <c r="B1528" s="236"/>
      <c r="C1528" s="237"/>
      <c r="D1528" s="237"/>
      <c r="E1528" s="237"/>
      <c r="F1528" s="237"/>
      <c r="G1528" s="237"/>
      <c r="H1528" s="237"/>
      <c r="I1528" s="237"/>
      <c r="J1528" s="237"/>
      <c r="K1528" s="237"/>
      <c r="L1528" s="237"/>
      <c r="M1528" s="237"/>
      <c r="N1528" s="237"/>
      <c r="O1528" s="237"/>
      <c r="P1528" s="237"/>
      <c r="Q1528" s="237"/>
      <c r="R1528" s="237"/>
      <c r="S1528" s="237"/>
      <c r="T1528" s="237"/>
      <c r="U1528" s="238"/>
    </row>
    <row r="1529" spans="2:21">
      <c r="B1529" s="23"/>
    </row>
    <row r="1530" spans="2:21">
      <c r="H1530" s="40"/>
      <c r="I1530" s="40"/>
      <c r="O1530" s="40"/>
      <c r="Q1530" s="40"/>
    </row>
    <row r="1531" spans="2:21">
      <c r="B1531" s="239" t="s">
        <v>38</v>
      </c>
      <c r="C1531" s="239"/>
      <c r="D1531" s="239"/>
      <c r="E1531" s="239"/>
      <c r="F1531" s="239"/>
      <c r="G1531" s="239"/>
      <c r="I1531" s="41"/>
      <c r="J1531" s="213" t="s">
        <v>36</v>
      </c>
      <c r="K1531" s="213"/>
      <c r="L1531" s="213"/>
      <c r="M1531" s="213"/>
      <c r="N1531" s="213"/>
      <c r="O1531" s="213"/>
      <c r="R1531" s="213" t="s">
        <v>37</v>
      </c>
      <c r="S1531" s="213"/>
      <c r="T1531" s="213"/>
      <c r="U1531" s="213"/>
    </row>
    <row r="1532" spans="2:21">
      <c r="B1532" s="239"/>
      <c r="C1532" s="239"/>
      <c r="D1532" s="239"/>
      <c r="E1532" s="239"/>
      <c r="F1532" s="239"/>
      <c r="G1532" s="239"/>
      <c r="H1532" s="42"/>
      <c r="I1532" s="42"/>
      <c r="J1532" s="240"/>
      <c r="K1532" s="240"/>
      <c r="L1532" s="240"/>
      <c r="M1532" s="240"/>
      <c r="N1532" s="240"/>
      <c r="O1532" s="240"/>
      <c r="P1532" s="42"/>
      <c r="Q1532" s="42"/>
      <c r="R1532" s="209" t="s">
        <v>0</v>
      </c>
      <c r="S1532" s="209"/>
      <c r="T1532" s="209"/>
      <c r="U1532" s="209"/>
    </row>
    <row r="1533" spans="2:21">
      <c r="B1533" s="239"/>
      <c r="C1533" s="239"/>
      <c r="D1533" s="239"/>
      <c r="E1533" s="239"/>
      <c r="F1533" s="239"/>
      <c r="G1533" s="239"/>
      <c r="H1533" s="128"/>
      <c r="I1533" s="128"/>
      <c r="J1533" s="240"/>
      <c r="K1533" s="240"/>
      <c r="L1533" s="240"/>
      <c r="M1533" s="240"/>
      <c r="N1533" s="240"/>
      <c r="O1533" s="240"/>
      <c r="P1533" s="128"/>
      <c r="Q1533" s="128"/>
      <c r="R1533" s="209"/>
      <c r="S1533" s="209"/>
      <c r="T1533" s="209"/>
      <c r="U1533" s="209"/>
    </row>
    <row r="1534" spans="2:21">
      <c r="B1534" s="239"/>
      <c r="C1534" s="239"/>
      <c r="D1534" s="239"/>
      <c r="E1534" s="239"/>
      <c r="F1534" s="239"/>
      <c r="G1534" s="239"/>
      <c r="H1534" s="128"/>
      <c r="I1534" s="128"/>
      <c r="J1534" s="240"/>
      <c r="K1534" s="240"/>
      <c r="L1534" s="240"/>
      <c r="M1534" s="240"/>
      <c r="N1534" s="240"/>
      <c r="O1534" s="240"/>
      <c r="P1534" s="128"/>
      <c r="Q1534" s="128"/>
      <c r="R1534" s="209"/>
      <c r="S1534" s="209"/>
      <c r="T1534" s="209"/>
      <c r="U1534" s="209"/>
    </row>
    <row r="1535" spans="2:21">
      <c r="B1535" s="239"/>
      <c r="C1535" s="239"/>
      <c r="D1535" s="239"/>
      <c r="E1535" s="239"/>
      <c r="F1535" s="239"/>
      <c r="G1535" s="239"/>
      <c r="H1535" s="128"/>
      <c r="I1535" s="128"/>
      <c r="J1535" s="240"/>
      <c r="K1535" s="240"/>
      <c r="L1535" s="240"/>
      <c r="M1535" s="240"/>
      <c r="N1535" s="240"/>
      <c r="O1535" s="240"/>
      <c r="P1535" s="128"/>
      <c r="Q1535" s="128"/>
      <c r="R1535" s="209"/>
      <c r="S1535" s="209"/>
      <c r="T1535" s="209"/>
      <c r="U1535" s="209"/>
    </row>
    <row r="1536" spans="2:21" ht="15.75" thickBot="1">
      <c r="B1536" s="242"/>
      <c r="C1536" s="242"/>
      <c r="D1536" s="242"/>
      <c r="E1536" s="242"/>
      <c r="F1536" s="242"/>
      <c r="G1536" s="242"/>
      <c r="J1536" s="241"/>
      <c r="K1536" s="241"/>
      <c r="L1536" s="241"/>
      <c r="M1536" s="241"/>
      <c r="N1536" s="241"/>
      <c r="O1536" s="241"/>
      <c r="R1536" s="215"/>
      <c r="S1536" s="215"/>
      <c r="T1536" s="215"/>
      <c r="U1536" s="215"/>
    </row>
    <row r="1537" spans="2:21">
      <c r="B1537" s="209" t="s">
        <v>105</v>
      </c>
      <c r="C1537" s="209"/>
      <c r="D1537" s="209"/>
      <c r="E1537" s="209"/>
      <c r="F1537" s="209"/>
      <c r="G1537" s="209"/>
      <c r="J1537" s="210" t="s">
        <v>106</v>
      </c>
      <c r="K1537" s="210"/>
      <c r="L1537" s="210"/>
      <c r="M1537" s="210"/>
      <c r="N1537" s="210"/>
      <c r="O1537" s="210"/>
      <c r="R1537" s="211" t="s">
        <v>143</v>
      </c>
      <c r="S1537" s="211"/>
      <c r="T1537" s="211"/>
      <c r="U1537" s="211"/>
    </row>
    <row r="1538" spans="2:21">
      <c r="B1538" s="210" t="s">
        <v>107</v>
      </c>
      <c r="C1538" s="210"/>
      <c r="D1538" s="210"/>
      <c r="E1538" s="210"/>
      <c r="F1538" s="210"/>
      <c r="G1538" s="210"/>
      <c r="J1538" s="212" t="s">
        <v>108</v>
      </c>
      <c r="K1538" s="212"/>
      <c r="L1538" s="212"/>
      <c r="M1538" s="212"/>
      <c r="N1538" s="212"/>
      <c r="O1538" s="212"/>
      <c r="P1538" s="109"/>
      <c r="Q1538" s="109"/>
      <c r="R1538" s="212" t="s">
        <v>109</v>
      </c>
      <c r="S1538" s="212"/>
      <c r="T1538" s="212"/>
      <c r="U1538" s="212"/>
    </row>
    <row r="1540" spans="2:21">
      <c r="J1540" s="213" t="s">
        <v>50</v>
      </c>
      <c r="K1540" s="213"/>
      <c r="L1540" s="213"/>
      <c r="M1540" s="213"/>
      <c r="N1540" s="213"/>
      <c r="O1540" s="213"/>
    </row>
    <row r="1541" spans="2:21">
      <c r="B1541" s="214" t="s">
        <v>153</v>
      </c>
      <c r="C1541" s="214"/>
      <c r="D1541" s="214"/>
      <c r="E1541" s="214"/>
      <c r="F1541" s="214"/>
      <c r="G1541" s="214"/>
      <c r="J1541" s="214" t="s">
        <v>48</v>
      </c>
      <c r="K1541" s="214"/>
      <c r="L1541" s="214"/>
      <c r="M1541" s="214"/>
      <c r="N1541" s="214"/>
      <c r="O1541" s="214"/>
      <c r="R1541" s="214" t="s">
        <v>51</v>
      </c>
      <c r="S1541" s="214"/>
      <c r="T1541" s="214"/>
      <c r="U1541" s="214"/>
    </row>
    <row r="1542" spans="2:21">
      <c r="B1542" s="210"/>
      <c r="C1542" s="210"/>
      <c r="D1542" s="210"/>
      <c r="E1542" s="210"/>
      <c r="F1542" s="210"/>
      <c r="G1542" s="210"/>
      <c r="J1542" s="214"/>
      <c r="K1542" s="214"/>
      <c r="L1542" s="214"/>
      <c r="M1542" s="214"/>
      <c r="N1542" s="214"/>
      <c r="O1542" s="214"/>
      <c r="R1542" s="210"/>
      <c r="S1542" s="210"/>
      <c r="T1542" s="210"/>
      <c r="U1542" s="210"/>
    </row>
    <row r="1543" spans="2:21">
      <c r="B1543" s="210"/>
      <c r="C1543" s="210"/>
      <c r="D1543" s="210"/>
      <c r="E1543" s="210"/>
      <c r="F1543" s="210"/>
      <c r="G1543" s="210"/>
      <c r="J1543" s="214"/>
      <c r="K1543" s="214"/>
      <c r="L1543" s="214"/>
      <c r="M1543" s="214"/>
      <c r="N1543" s="214"/>
      <c r="O1543" s="214"/>
      <c r="R1543" s="210"/>
      <c r="S1543" s="210"/>
      <c r="T1543" s="210"/>
      <c r="U1543" s="210"/>
    </row>
    <row r="1544" spans="2:21">
      <c r="B1544" s="210"/>
      <c r="C1544" s="210"/>
      <c r="D1544" s="210"/>
      <c r="E1544" s="210"/>
      <c r="F1544" s="210"/>
      <c r="G1544" s="210"/>
      <c r="J1544" s="214"/>
      <c r="K1544" s="214"/>
      <c r="L1544" s="214"/>
      <c r="M1544" s="214"/>
      <c r="N1544" s="214"/>
      <c r="O1544" s="214"/>
      <c r="R1544" s="210"/>
      <c r="S1544" s="210"/>
      <c r="T1544" s="210"/>
      <c r="U1544" s="210"/>
    </row>
    <row r="1545" spans="2:21" ht="15.75" thickBot="1">
      <c r="B1545" s="215"/>
      <c r="C1545" s="215"/>
      <c r="D1545" s="215"/>
      <c r="E1545" s="215"/>
      <c r="F1545" s="215"/>
      <c r="G1545" s="215"/>
      <c r="H1545" s="51"/>
      <c r="I1545" s="51"/>
      <c r="J1545" s="216"/>
      <c r="K1545" s="216"/>
      <c r="L1545" s="216"/>
      <c r="M1545" s="216"/>
      <c r="N1545" s="216"/>
      <c r="O1545" s="216"/>
      <c r="P1545" s="51"/>
      <c r="Q1545" s="51"/>
      <c r="R1545" s="215"/>
      <c r="S1545" s="215"/>
      <c r="T1545" s="215"/>
      <c r="U1545" s="215"/>
    </row>
    <row r="1546" spans="2:21">
      <c r="B1546" s="217" t="s">
        <v>110</v>
      </c>
      <c r="C1546" s="217"/>
      <c r="D1546" s="217"/>
      <c r="E1546" s="217"/>
      <c r="F1546" s="217"/>
      <c r="G1546" s="217"/>
      <c r="H1546" s="110"/>
      <c r="I1546" s="110"/>
      <c r="J1546" s="217" t="s">
        <v>111</v>
      </c>
      <c r="K1546" s="217"/>
      <c r="L1546" s="217"/>
      <c r="M1546" s="217"/>
      <c r="N1546" s="217"/>
      <c r="O1546" s="217"/>
      <c r="P1546" s="51"/>
      <c r="Q1546" s="51"/>
      <c r="R1546" s="217" t="s">
        <v>112</v>
      </c>
      <c r="S1546" s="217"/>
      <c r="T1546" s="217"/>
      <c r="U1546" s="217"/>
    </row>
    <row r="1547" spans="2:21" ht="32.25" customHeight="1">
      <c r="B1547" s="219" t="s">
        <v>152</v>
      </c>
      <c r="C1547" s="219"/>
      <c r="D1547" s="219"/>
      <c r="E1547" s="219"/>
      <c r="F1547" s="219"/>
      <c r="G1547" s="219"/>
      <c r="J1547" s="218" t="s">
        <v>113</v>
      </c>
      <c r="K1547" s="218"/>
      <c r="L1547" s="218"/>
      <c r="M1547" s="218"/>
      <c r="N1547" s="218"/>
      <c r="O1547" s="218"/>
      <c r="R1547" s="218" t="s">
        <v>114</v>
      </c>
      <c r="S1547" s="218"/>
      <c r="T1547" s="218"/>
      <c r="U1547" s="218"/>
    </row>
    <row r="1548" spans="2:21">
      <c r="B1548" s="189"/>
      <c r="C1548" s="189"/>
      <c r="D1548" s="189"/>
      <c r="E1548" s="189"/>
      <c r="F1548" s="189"/>
      <c r="G1548" s="189"/>
    </row>
    <row r="1550" spans="2:21" ht="23.25">
      <c r="B1550" s="462" t="s">
        <v>145</v>
      </c>
      <c r="C1550" s="462"/>
      <c r="D1550" s="462"/>
      <c r="E1550" s="462"/>
      <c r="F1550" s="462"/>
      <c r="G1550" s="462"/>
      <c r="H1550" s="462"/>
      <c r="I1550" s="462"/>
      <c r="J1550" s="462"/>
      <c r="K1550" s="462"/>
      <c r="L1550" s="462"/>
      <c r="M1550" s="462"/>
      <c r="N1550" s="462"/>
      <c r="O1550" s="462"/>
      <c r="P1550" s="462"/>
      <c r="Q1550" s="462"/>
      <c r="R1550" s="462"/>
      <c r="S1550" s="462"/>
      <c r="T1550" s="462"/>
      <c r="U1550" s="462"/>
    </row>
    <row r="1552" spans="2:21" ht="15" customHeight="1"/>
    <row r="1553" spans="1:21" ht="15" customHeight="1"/>
    <row r="1554" spans="1:21" ht="15" customHeight="1">
      <c r="F1554" s="1"/>
      <c r="G1554" s="1"/>
      <c r="H1554" s="1"/>
      <c r="I1554" s="1"/>
      <c r="J1554" s="1"/>
      <c r="K1554" s="1"/>
      <c r="L1554" s="1"/>
      <c r="M1554" s="1"/>
      <c r="N1554" s="1"/>
      <c r="O1554" s="1"/>
    </row>
    <row r="1555" spans="1:21" ht="15" customHeight="1">
      <c r="B1555" s="422" t="s">
        <v>123</v>
      </c>
      <c r="C1555" s="422"/>
      <c r="D1555" s="422"/>
      <c r="E1555" s="422"/>
      <c r="F1555" s="422"/>
      <c r="G1555" s="422"/>
      <c r="H1555" s="422"/>
      <c r="I1555" s="422"/>
      <c r="J1555" s="422"/>
      <c r="K1555" s="422"/>
      <c r="L1555" s="422"/>
      <c r="M1555" s="422"/>
      <c r="N1555" s="422"/>
      <c r="O1555" s="422"/>
      <c r="P1555" s="422"/>
      <c r="Q1555" s="422"/>
      <c r="R1555" s="422"/>
      <c r="S1555" s="422"/>
      <c r="T1555" s="422"/>
      <c r="U1555" s="422"/>
    </row>
    <row r="1556" spans="1:21" ht="15" customHeight="1">
      <c r="F1556" t="s">
        <v>0</v>
      </c>
    </row>
    <row r="1557" spans="1:21" ht="15" customHeight="1">
      <c r="B1557" s="2"/>
      <c r="C1557" s="2"/>
      <c r="D1557" s="2"/>
      <c r="E1557" s="2"/>
      <c r="F1557" s="2"/>
      <c r="G1557" s="2"/>
      <c r="H1557" s="2"/>
      <c r="I1557" s="2"/>
      <c r="J1557" s="2"/>
      <c r="K1557" s="2"/>
      <c r="L1557" s="2"/>
      <c r="M1557" s="2"/>
      <c r="N1557" s="2"/>
      <c r="O1557" s="2"/>
      <c r="P1557" s="2"/>
      <c r="Q1557" s="2"/>
      <c r="R1557" s="2"/>
      <c r="S1557" s="2"/>
      <c r="T1557" s="2"/>
      <c r="U1557" s="193"/>
    </row>
    <row r="1558" spans="1:21" ht="15" customHeight="1" thickBot="1">
      <c r="B1558" s="3"/>
      <c r="C1558" s="3"/>
      <c r="D1558" s="3"/>
      <c r="E1558" s="3"/>
      <c r="F1558" s="3"/>
      <c r="G1558" s="3"/>
      <c r="H1558" s="3"/>
      <c r="I1558" s="3"/>
      <c r="J1558" s="3"/>
      <c r="K1558" s="3"/>
      <c r="L1558" s="3"/>
      <c r="M1558" s="3"/>
      <c r="N1558" s="3"/>
      <c r="O1558" s="3"/>
      <c r="P1558" s="3"/>
      <c r="Q1558" s="3"/>
      <c r="R1558" s="3"/>
      <c r="S1558" s="3"/>
      <c r="T1558" s="3"/>
      <c r="U1558" s="194"/>
    </row>
    <row r="1559" spans="1:21" ht="15" customHeight="1">
      <c r="B1559" s="383" t="s">
        <v>1</v>
      </c>
      <c r="C1559" s="384"/>
      <c r="D1559" s="384"/>
      <c r="E1559" s="384"/>
      <c r="F1559" s="385"/>
      <c r="G1559" s="423" t="s">
        <v>154</v>
      </c>
      <c r="H1559" s="424"/>
      <c r="I1559" s="424"/>
      <c r="J1559" s="424"/>
      <c r="K1559" s="424"/>
      <c r="L1559" s="424"/>
      <c r="M1559" s="424"/>
      <c r="N1559" s="424"/>
      <c r="O1559" s="424"/>
      <c r="P1559" s="424"/>
      <c r="Q1559" s="424"/>
      <c r="R1559" s="424"/>
      <c r="S1559" s="424"/>
      <c r="T1559" s="424"/>
      <c r="U1559" s="425"/>
    </row>
    <row r="1560" spans="1:21" ht="15" customHeight="1">
      <c r="A1560" s="4"/>
      <c r="B1560" s="426" t="s">
        <v>2</v>
      </c>
      <c r="C1560" s="427"/>
      <c r="D1560" s="427"/>
      <c r="E1560" s="427"/>
      <c r="F1560" s="428"/>
      <c r="G1560" s="429" t="s">
        <v>151</v>
      </c>
      <c r="H1560" s="430"/>
      <c r="I1560" s="430"/>
      <c r="J1560" s="430"/>
      <c r="K1560" s="430"/>
      <c r="L1560" s="430"/>
      <c r="M1560" s="430"/>
      <c r="N1560" s="430"/>
      <c r="O1560" s="430"/>
      <c r="P1560" s="430"/>
      <c r="Q1560" s="430"/>
      <c r="R1560" s="430"/>
      <c r="S1560" s="430"/>
      <c r="T1560" s="430"/>
      <c r="U1560" s="431"/>
    </row>
    <row r="1561" spans="1:21">
      <c r="A1561" s="4"/>
      <c r="B1561" s="383" t="s">
        <v>3</v>
      </c>
      <c r="C1561" s="384"/>
      <c r="D1561" s="384"/>
      <c r="E1561" s="384"/>
      <c r="F1561" s="385"/>
      <c r="G1561" s="432" t="s">
        <v>54</v>
      </c>
      <c r="H1561" s="433"/>
      <c r="I1561" s="433"/>
      <c r="J1561" s="433"/>
      <c r="K1561" s="433"/>
      <c r="L1561" s="433"/>
      <c r="M1561" s="433"/>
      <c r="N1561" s="433"/>
      <c r="O1561" s="433"/>
      <c r="P1561" s="433"/>
      <c r="Q1561" s="433"/>
      <c r="R1561" s="433"/>
      <c r="S1561" s="433"/>
      <c r="T1561" s="433"/>
      <c r="U1561" s="434"/>
    </row>
    <row r="1562" spans="1:21" ht="15" customHeight="1">
      <c r="A1562" s="4"/>
      <c r="B1562" s="383" t="s">
        <v>4</v>
      </c>
      <c r="C1562" s="384"/>
      <c r="D1562" s="384"/>
      <c r="E1562" s="384"/>
      <c r="F1562" s="385"/>
      <c r="G1562" s="432" t="s">
        <v>55</v>
      </c>
      <c r="H1562" s="433"/>
      <c r="I1562" s="433"/>
      <c r="J1562" s="433"/>
      <c r="K1562" s="433"/>
      <c r="L1562" s="433"/>
      <c r="M1562" s="433"/>
      <c r="N1562" s="433"/>
      <c r="O1562" s="433"/>
      <c r="P1562" s="433"/>
      <c r="Q1562" s="433"/>
      <c r="R1562" s="433"/>
      <c r="S1562" s="433"/>
      <c r="T1562" s="433"/>
      <c r="U1562" s="434"/>
    </row>
    <row r="1563" spans="1:21" ht="15" customHeight="1">
      <c r="A1563" s="4"/>
      <c r="B1563" s="383" t="s">
        <v>5</v>
      </c>
      <c r="C1563" s="384"/>
      <c r="D1563" s="384"/>
      <c r="E1563" s="384"/>
      <c r="F1563" s="385"/>
      <c r="G1563" s="435" t="s">
        <v>6</v>
      </c>
      <c r="H1563" s="436"/>
      <c r="I1563" s="437">
        <v>1000000</v>
      </c>
      <c r="J1563" s="438"/>
      <c r="K1563" s="438"/>
      <c r="L1563" s="439"/>
      <c r="M1563" s="5" t="s">
        <v>7</v>
      </c>
      <c r="N1563" s="437">
        <v>0</v>
      </c>
      <c r="O1563" s="438"/>
      <c r="P1563" s="438"/>
      <c r="Q1563" s="439"/>
      <c r="R1563" s="440" t="s">
        <v>8</v>
      </c>
      <c r="S1563" s="441"/>
      <c r="T1563" s="437">
        <v>0</v>
      </c>
      <c r="U1563" s="442"/>
    </row>
    <row r="1564" spans="1:21">
      <c r="A1564" s="4"/>
      <c r="B1564" s="383" t="s">
        <v>9</v>
      </c>
      <c r="C1564" s="384"/>
      <c r="D1564" s="384"/>
      <c r="E1564" s="384"/>
      <c r="F1564" s="385"/>
      <c r="G1564" s="443" t="s">
        <v>6</v>
      </c>
      <c r="H1564" s="444"/>
      <c r="I1564" s="437">
        <v>1000000</v>
      </c>
      <c r="J1564" s="438"/>
      <c r="K1564" s="438"/>
      <c r="L1564" s="439"/>
      <c r="M1564" s="5" t="s">
        <v>7</v>
      </c>
      <c r="N1564" s="445">
        <v>0</v>
      </c>
      <c r="O1564" s="446"/>
      <c r="P1564" s="446"/>
      <c r="Q1564" s="447"/>
      <c r="R1564" s="448"/>
      <c r="S1564" s="449"/>
      <c r="T1564" s="449"/>
      <c r="U1564" s="450"/>
    </row>
    <row r="1565" spans="1:21" ht="15.75" thickBot="1">
      <c r="A1565" s="4"/>
      <c r="B1565" s="383" t="s">
        <v>10</v>
      </c>
      <c r="C1565" s="384"/>
      <c r="D1565" s="384"/>
      <c r="E1565" s="384"/>
      <c r="F1565" s="385"/>
      <c r="G1565" s="386" t="s">
        <v>146</v>
      </c>
      <c r="H1565" s="387"/>
      <c r="I1565" s="387"/>
      <c r="J1565" s="387"/>
      <c r="K1565" s="387"/>
      <c r="L1565" s="387"/>
      <c r="M1565" s="387"/>
      <c r="N1565" s="387"/>
      <c r="O1565" s="387"/>
      <c r="P1565" s="387"/>
      <c r="Q1565" s="387"/>
      <c r="R1565" s="387"/>
      <c r="S1565" s="387"/>
      <c r="T1565" s="387"/>
      <c r="U1565" s="388"/>
    </row>
    <row r="1566" spans="1:21" ht="15.75" customHeight="1" thickBot="1">
      <c r="A1566" s="4"/>
      <c r="B1566" s="389" t="s">
        <v>11</v>
      </c>
      <c r="C1566" s="390"/>
      <c r="D1566" s="390"/>
      <c r="E1566" s="390"/>
      <c r="F1566" s="391"/>
      <c r="G1566" s="392" t="s">
        <v>144</v>
      </c>
      <c r="H1566" s="393"/>
      <c r="I1566" s="393"/>
      <c r="J1566" s="393"/>
      <c r="K1566" s="393"/>
      <c r="L1566" s="393"/>
      <c r="M1566" s="393"/>
      <c r="N1566" s="393"/>
      <c r="O1566" s="393"/>
      <c r="P1566" s="393"/>
      <c r="Q1566" s="393"/>
      <c r="R1566" s="393"/>
      <c r="S1566" s="393"/>
      <c r="T1566" s="393"/>
      <c r="U1566" s="394"/>
    </row>
    <row r="1567" spans="1:21" ht="15.75" thickBot="1">
      <c r="B1567" s="395"/>
      <c r="C1567" s="395"/>
      <c r="D1567" s="395"/>
      <c r="E1567" s="395"/>
      <c r="F1567" s="395"/>
      <c r="G1567" s="395"/>
      <c r="H1567" s="395"/>
      <c r="I1567" s="395"/>
      <c r="J1567" s="395"/>
      <c r="K1567" s="395"/>
      <c r="L1567" s="395"/>
      <c r="M1567" s="395"/>
      <c r="N1567" s="395"/>
      <c r="O1567" s="395"/>
      <c r="P1567" s="395"/>
      <c r="Q1567" s="395"/>
      <c r="R1567" s="395"/>
      <c r="S1567" s="395"/>
      <c r="T1567" s="395"/>
      <c r="U1567" s="395"/>
    </row>
    <row r="1568" spans="1:21" ht="16.5" thickBot="1">
      <c r="A1568" s="4"/>
      <c r="B1568" s="324" t="s">
        <v>12</v>
      </c>
      <c r="C1568" s="325"/>
      <c r="D1568" s="326"/>
      <c r="E1568" s="325" t="s">
        <v>13</v>
      </c>
      <c r="F1568" s="326"/>
      <c r="G1568" s="330" t="s">
        <v>14</v>
      </c>
      <c r="H1568" s="331"/>
      <c r="I1568" s="331"/>
      <c r="J1568" s="331"/>
      <c r="K1568" s="331"/>
      <c r="L1568" s="331"/>
      <c r="M1568" s="331"/>
      <c r="N1568" s="331"/>
      <c r="O1568" s="331"/>
      <c r="P1568" s="331"/>
      <c r="Q1568" s="331"/>
      <c r="R1568" s="331"/>
      <c r="S1568" s="331"/>
      <c r="T1568" s="331"/>
      <c r="U1568" s="332"/>
    </row>
    <row r="1569" spans="1:21" ht="15.75" thickBot="1">
      <c r="A1569" s="4"/>
      <c r="B1569" s="327"/>
      <c r="C1569" s="328"/>
      <c r="D1569" s="329"/>
      <c r="E1569" s="328"/>
      <c r="F1569" s="329"/>
      <c r="G1569" s="333" t="s">
        <v>15</v>
      </c>
      <c r="H1569" s="334"/>
      <c r="I1569" s="280" t="s">
        <v>16</v>
      </c>
      <c r="J1569" s="281"/>
      <c r="K1569" s="281"/>
      <c r="L1569" s="281"/>
      <c r="M1569" s="281"/>
      <c r="N1569" s="282"/>
      <c r="O1569" s="401" t="s">
        <v>17</v>
      </c>
      <c r="P1569" s="402"/>
      <c r="Q1569" s="402"/>
      <c r="R1569" s="402"/>
      <c r="S1569" s="402"/>
      <c r="T1569" s="402"/>
      <c r="U1569" s="403"/>
    </row>
    <row r="1570" spans="1:21">
      <c r="A1570" s="4"/>
      <c r="B1570" s="327"/>
      <c r="C1570" s="328"/>
      <c r="D1570" s="329"/>
      <c r="E1570" s="328"/>
      <c r="F1570" s="329"/>
      <c r="G1570" s="335"/>
      <c r="H1570" s="336"/>
      <c r="I1570" s="333" t="s">
        <v>18</v>
      </c>
      <c r="J1570" s="404"/>
      <c r="K1570" s="404"/>
      <c r="L1570" s="333" t="s">
        <v>19</v>
      </c>
      <c r="M1570" s="404"/>
      <c r="N1570" s="334"/>
      <c r="O1570" s="406" t="s">
        <v>18</v>
      </c>
      <c r="P1570" s="407"/>
      <c r="Q1570" s="407"/>
      <c r="R1570" s="333" t="s">
        <v>19</v>
      </c>
      <c r="S1570" s="404"/>
      <c r="T1570" s="404"/>
      <c r="U1570" s="515" t="s">
        <v>20</v>
      </c>
    </row>
    <row r="1571" spans="1:21" ht="15.75" thickBot="1">
      <c r="A1571" s="4"/>
      <c r="B1571" s="396"/>
      <c r="C1571" s="397"/>
      <c r="D1571" s="398"/>
      <c r="E1571" s="397"/>
      <c r="F1571" s="398"/>
      <c r="G1571" s="399"/>
      <c r="H1571" s="400"/>
      <c r="I1571" s="399"/>
      <c r="J1571" s="405"/>
      <c r="K1571" s="405"/>
      <c r="L1571" s="399"/>
      <c r="M1571" s="405"/>
      <c r="N1571" s="400"/>
      <c r="O1571" s="399"/>
      <c r="P1571" s="405"/>
      <c r="Q1571" s="405"/>
      <c r="R1571" s="399"/>
      <c r="S1571" s="405"/>
      <c r="T1571" s="405"/>
      <c r="U1571" s="516"/>
    </row>
    <row r="1572" spans="1:21">
      <c r="A1572" s="4"/>
      <c r="B1572" s="408" t="s">
        <v>62</v>
      </c>
      <c r="C1572" s="409"/>
      <c r="D1572" s="410"/>
      <c r="E1572" s="411"/>
      <c r="F1572" s="412"/>
      <c r="G1572" s="413"/>
      <c r="H1572" s="414"/>
      <c r="I1572" s="415"/>
      <c r="J1572" s="416"/>
      <c r="K1572" s="414"/>
      <c r="L1572" s="417"/>
      <c r="M1572" s="416"/>
      <c r="N1572" s="418"/>
      <c r="O1572" s="419"/>
      <c r="P1572" s="420"/>
      <c r="Q1572" s="420"/>
      <c r="R1572" s="420"/>
      <c r="S1572" s="420"/>
      <c r="T1572" s="420"/>
      <c r="U1572" s="195"/>
    </row>
    <row r="1573" spans="1:21">
      <c r="A1573" s="4"/>
      <c r="B1573" s="346" t="s">
        <v>57</v>
      </c>
      <c r="C1573" s="359"/>
      <c r="D1573" s="360"/>
      <c r="E1573" s="361"/>
      <c r="F1573" s="362"/>
      <c r="G1573" s="363"/>
      <c r="H1573" s="364"/>
      <c r="I1573" s="381"/>
      <c r="J1573" s="382"/>
      <c r="K1573" s="382"/>
      <c r="L1573" s="382"/>
      <c r="M1573" s="382"/>
      <c r="N1573" s="362"/>
      <c r="O1573" s="381"/>
      <c r="P1573" s="382"/>
      <c r="Q1573" s="382"/>
      <c r="R1573" s="382"/>
      <c r="S1573" s="382"/>
      <c r="T1573" s="382"/>
      <c r="U1573" s="196"/>
    </row>
    <row r="1574" spans="1:21">
      <c r="A1574" s="4"/>
      <c r="B1574" s="307" t="s">
        <v>58</v>
      </c>
      <c r="C1574" s="308"/>
      <c r="D1574" s="309"/>
      <c r="E1574" s="310" t="s">
        <v>61</v>
      </c>
      <c r="F1574" s="311"/>
      <c r="G1574" s="351">
        <v>3</v>
      </c>
      <c r="H1574" s="353"/>
      <c r="I1574" s="314">
        <v>0</v>
      </c>
      <c r="J1574" s="315"/>
      <c r="K1574" s="316"/>
      <c r="L1574" s="314">
        <v>0</v>
      </c>
      <c r="M1574" s="315"/>
      <c r="N1574" s="352"/>
      <c r="O1574" s="317">
        <f>+I1574+O1419</f>
        <v>3</v>
      </c>
      <c r="P1574" s="315"/>
      <c r="Q1574" s="316"/>
      <c r="R1574" s="317">
        <f>+L1574+R1419</f>
        <v>3</v>
      </c>
      <c r="S1574" s="315"/>
      <c r="T1574" s="316"/>
      <c r="U1574" s="60">
        <f>R1574/G1574</f>
        <v>1</v>
      </c>
    </row>
    <row r="1575" spans="1:21">
      <c r="A1575" s="4"/>
      <c r="B1575" s="307" t="s">
        <v>59</v>
      </c>
      <c r="C1575" s="308"/>
      <c r="D1575" s="309"/>
      <c r="E1575" s="310" t="s">
        <v>61</v>
      </c>
      <c r="F1575" s="311"/>
      <c r="G1575" s="351">
        <v>30</v>
      </c>
      <c r="H1575" s="353"/>
      <c r="I1575" s="314">
        <v>0</v>
      </c>
      <c r="J1575" s="315"/>
      <c r="K1575" s="316"/>
      <c r="L1575" s="314">
        <v>0</v>
      </c>
      <c r="M1575" s="315"/>
      <c r="N1575" s="352"/>
      <c r="O1575" s="317">
        <f>+I1575+O1420</f>
        <v>30</v>
      </c>
      <c r="P1575" s="315"/>
      <c r="Q1575" s="316"/>
      <c r="R1575" s="317">
        <f>+L1575+R1420</f>
        <v>30</v>
      </c>
      <c r="S1575" s="315"/>
      <c r="T1575" s="316"/>
      <c r="U1575" s="60">
        <f t="shared" ref="U1575:U1636" si="189">R1575/G1575</f>
        <v>1</v>
      </c>
    </row>
    <row r="1576" spans="1:21">
      <c r="A1576" s="4"/>
      <c r="B1576" s="307" t="s">
        <v>60</v>
      </c>
      <c r="C1576" s="308"/>
      <c r="D1576" s="309"/>
      <c r="E1576" s="310" t="s">
        <v>61</v>
      </c>
      <c r="F1576" s="311"/>
      <c r="G1576" s="351">
        <v>1028</v>
      </c>
      <c r="H1576" s="316"/>
      <c r="I1576" s="354">
        <v>60</v>
      </c>
      <c r="J1576" s="355"/>
      <c r="K1576" s="356"/>
      <c r="L1576" s="354">
        <v>60</v>
      </c>
      <c r="M1576" s="355"/>
      <c r="N1576" s="358"/>
      <c r="O1576" s="317">
        <f>+I1576+O1421</f>
        <v>960</v>
      </c>
      <c r="P1576" s="315"/>
      <c r="Q1576" s="316"/>
      <c r="R1576" s="317">
        <f>+L1576+R1421</f>
        <v>986</v>
      </c>
      <c r="S1576" s="315"/>
      <c r="T1576" s="316"/>
      <c r="U1576" s="60">
        <f t="shared" si="189"/>
        <v>0.95914396887159536</v>
      </c>
    </row>
    <row r="1577" spans="1:21">
      <c r="A1577" s="4"/>
      <c r="B1577" s="346" t="s">
        <v>63</v>
      </c>
      <c r="C1577" s="359"/>
      <c r="D1577" s="360"/>
      <c r="E1577" s="361"/>
      <c r="F1577" s="362"/>
      <c r="G1577" s="363"/>
      <c r="H1577" s="364"/>
      <c r="I1577" s="365"/>
      <c r="J1577" s="366"/>
      <c r="K1577" s="366"/>
      <c r="L1577" s="366"/>
      <c r="M1577" s="366"/>
      <c r="N1577" s="367"/>
      <c r="O1577" s="365"/>
      <c r="P1577" s="366"/>
      <c r="Q1577" s="366"/>
      <c r="R1577" s="366"/>
      <c r="S1577" s="366"/>
      <c r="T1577" s="366"/>
      <c r="U1577" s="60"/>
    </row>
    <row r="1578" spans="1:21">
      <c r="A1578" s="4"/>
      <c r="B1578" s="307" t="s">
        <v>58</v>
      </c>
      <c r="C1578" s="308"/>
      <c r="D1578" s="309"/>
      <c r="E1578" s="310" t="s">
        <v>61</v>
      </c>
      <c r="F1578" s="311"/>
      <c r="G1578" s="351">
        <v>3</v>
      </c>
      <c r="H1578" s="353"/>
      <c r="I1578" s="354">
        <v>0</v>
      </c>
      <c r="J1578" s="355"/>
      <c r="K1578" s="356"/>
      <c r="L1578" s="354">
        <v>0</v>
      </c>
      <c r="M1578" s="355"/>
      <c r="N1578" s="358"/>
      <c r="O1578" s="317">
        <f>+I1578+O1423</f>
        <v>3</v>
      </c>
      <c r="P1578" s="315"/>
      <c r="Q1578" s="316"/>
      <c r="R1578" s="317">
        <f>+L1578+R1423</f>
        <v>3</v>
      </c>
      <c r="S1578" s="315"/>
      <c r="T1578" s="316"/>
      <c r="U1578" s="60">
        <f t="shared" si="189"/>
        <v>1</v>
      </c>
    </row>
    <row r="1579" spans="1:21">
      <c r="A1579" s="4"/>
      <c r="B1579" s="307" t="s">
        <v>59</v>
      </c>
      <c r="C1579" s="308"/>
      <c r="D1579" s="309"/>
      <c r="E1579" s="310" t="s">
        <v>61</v>
      </c>
      <c r="F1579" s="311"/>
      <c r="G1579" s="351">
        <v>30</v>
      </c>
      <c r="H1579" s="353"/>
      <c r="I1579" s="354">
        <v>0</v>
      </c>
      <c r="J1579" s="355"/>
      <c r="K1579" s="356"/>
      <c r="L1579" s="354">
        <v>0</v>
      </c>
      <c r="M1579" s="355"/>
      <c r="N1579" s="358"/>
      <c r="O1579" s="317">
        <f>+I1579+O1424</f>
        <v>30</v>
      </c>
      <c r="P1579" s="315"/>
      <c r="Q1579" s="316"/>
      <c r="R1579" s="317">
        <f>+L1579+R1424</f>
        <v>30</v>
      </c>
      <c r="S1579" s="315"/>
      <c r="T1579" s="316"/>
      <c r="U1579" s="60">
        <f t="shared" si="189"/>
        <v>1</v>
      </c>
    </row>
    <row r="1580" spans="1:21">
      <c r="A1580" s="4"/>
      <c r="B1580" s="307" t="s">
        <v>60</v>
      </c>
      <c r="C1580" s="308"/>
      <c r="D1580" s="309"/>
      <c r="E1580" s="310" t="s">
        <v>61</v>
      </c>
      <c r="F1580" s="311"/>
      <c r="G1580" s="351">
        <v>1028</v>
      </c>
      <c r="H1580" s="316"/>
      <c r="I1580" s="354">
        <v>60</v>
      </c>
      <c r="J1580" s="355"/>
      <c r="K1580" s="356"/>
      <c r="L1580" s="354">
        <v>60</v>
      </c>
      <c r="M1580" s="355"/>
      <c r="N1580" s="358"/>
      <c r="O1580" s="317">
        <f>+I1580+O1425</f>
        <v>960</v>
      </c>
      <c r="P1580" s="315"/>
      <c r="Q1580" s="316"/>
      <c r="R1580" s="317">
        <f>+L1580+R1425</f>
        <v>986</v>
      </c>
      <c r="S1580" s="315"/>
      <c r="T1580" s="316"/>
      <c r="U1580" s="60">
        <f t="shared" si="189"/>
        <v>0.95914396887159536</v>
      </c>
    </row>
    <row r="1581" spans="1:21">
      <c r="A1581" s="4"/>
      <c r="B1581" s="346" t="s">
        <v>64</v>
      </c>
      <c r="C1581" s="359"/>
      <c r="D1581" s="360"/>
      <c r="E1581" s="361"/>
      <c r="F1581" s="362"/>
      <c r="G1581" s="363"/>
      <c r="H1581" s="364"/>
      <c r="I1581" s="365"/>
      <c r="J1581" s="366"/>
      <c r="K1581" s="366"/>
      <c r="L1581" s="366"/>
      <c r="M1581" s="366"/>
      <c r="N1581" s="367"/>
      <c r="O1581" s="365"/>
      <c r="P1581" s="366"/>
      <c r="Q1581" s="366"/>
      <c r="R1581" s="366"/>
      <c r="S1581" s="366"/>
      <c r="T1581" s="366"/>
      <c r="U1581" s="60"/>
    </row>
    <row r="1582" spans="1:21">
      <c r="A1582" s="4"/>
      <c r="B1582" s="307" t="s">
        <v>58</v>
      </c>
      <c r="C1582" s="308"/>
      <c r="D1582" s="309"/>
      <c r="E1582" s="310" t="s">
        <v>61</v>
      </c>
      <c r="F1582" s="311"/>
      <c r="G1582" s="351">
        <v>3</v>
      </c>
      <c r="H1582" s="353"/>
      <c r="I1582" s="354">
        <v>0</v>
      </c>
      <c r="J1582" s="355"/>
      <c r="K1582" s="356"/>
      <c r="L1582" s="354">
        <v>0</v>
      </c>
      <c r="M1582" s="355"/>
      <c r="N1582" s="358"/>
      <c r="O1582" s="317">
        <f>+I1582+O1427</f>
        <v>3</v>
      </c>
      <c r="P1582" s="315"/>
      <c r="Q1582" s="316"/>
      <c r="R1582" s="317">
        <f>+L1582+R1427</f>
        <v>3</v>
      </c>
      <c r="S1582" s="315"/>
      <c r="T1582" s="316"/>
      <c r="U1582" s="60">
        <f t="shared" si="189"/>
        <v>1</v>
      </c>
    </row>
    <row r="1583" spans="1:21">
      <c r="A1583" s="4"/>
      <c r="B1583" s="307" t="s">
        <v>59</v>
      </c>
      <c r="C1583" s="308"/>
      <c r="D1583" s="309"/>
      <c r="E1583" s="310" t="s">
        <v>61</v>
      </c>
      <c r="F1583" s="311"/>
      <c r="G1583" s="351">
        <v>30</v>
      </c>
      <c r="H1583" s="353"/>
      <c r="I1583" s="354">
        <v>0</v>
      </c>
      <c r="J1583" s="355"/>
      <c r="K1583" s="356"/>
      <c r="L1583" s="354">
        <v>0</v>
      </c>
      <c r="M1583" s="355"/>
      <c r="N1583" s="358"/>
      <c r="O1583" s="317">
        <f>+I1583+O1428</f>
        <v>30</v>
      </c>
      <c r="P1583" s="315"/>
      <c r="Q1583" s="316"/>
      <c r="R1583" s="317">
        <f>+L1583+R1428</f>
        <v>30</v>
      </c>
      <c r="S1583" s="315"/>
      <c r="T1583" s="316"/>
      <c r="U1583" s="60">
        <f t="shared" si="189"/>
        <v>1</v>
      </c>
    </row>
    <row r="1584" spans="1:21">
      <c r="A1584" s="4"/>
      <c r="B1584" s="307" t="s">
        <v>60</v>
      </c>
      <c r="C1584" s="308"/>
      <c r="D1584" s="309"/>
      <c r="E1584" s="310" t="s">
        <v>61</v>
      </c>
      <c r="F1584" s="311"/>
      <c r="G1584" s="351">
        <v>514</v>
      </c>
      <c r="H1584" s="316"/>
      <c r="I1584" s="354">
        <v>0</v>
      </c>
      <c r="J1584" s="355"/>
      <c r="K1584" s="356"/>
      <c r="L1584" s="354">
        <v>0</v>
      </c>
      <c r="M1584" s="355"/>
      <c r="N1584" s="358"/>
      <c r="O1584" s="317">
        <f>+I1584+O1429</f>
        <v>514</v>
      </c>
      <c r="P1584" s="315"/>
      <c r="Q1584" s="316"/>
      <c r="R1584" s="317">
        <f>+L1584+R1429</f>
        <v>514</v>
      </c>
      <c r="S1584" s="315"/>
      <c r="T1584" s="316"/>
      <c r="U1584" s="60">
        <f t="shared" si="189"/>
        <v>1</v>
      </c>
    </row>
    <row r="1585" spans="1:21">
      <c r="A1585" s="4"/>
      <c r="B1585" s="346" t="s">
        <v>65</v>
      </c>
      <c r="C1585" s="359"/>
      <c r="D1585" s="360"/>
      <c r="E1585" s="361"/>
      <c r="F1585" s="362"/>
      <c r="G1585" s="363"/>
      <c r="H1585" s="364"/>
      <c r="I1585" s="365"/>
      <c r="J1585" s="366"/>
      <c r="K1585" s="366"/>
      <c r="L1585" s="366"/>
      <c r="M1585" s="366"/>
      <c r="N1585" s="367"/>
      <c r="O1585" s="365"/>
      <c r="P1585" s="366"/>
      <c r="Q1585" s="366"/>
      <c r="R1585" s="366"/>
      <c r="S1585" s="366"/>
      <c r="T1585" s="366"/>
      <c r="U1585" s="60"/>
    </row>
    <row r="1586" spans="1:21">
      <c r="A1586" s="4"/>
      <c r="B1586" s="307" t="s">
        <v>58</v>
      </c>
      <c r="C1586" s="308"/>
      <c r="D1586" s="309"/>
      <c r="E1586" s="310" t="s">
        <v>61</v>
      </c>
      <c r="F1586" s="311"/>
      <c r="G1586" s="351">
        <v>3</v>
      </c>
      <c r="H1586" s="353"/>
      <c r="I1586" s="354">
        <v>0</v>
      </c>
      <c r="J1586" s="355"/>
      <c r="K1586" s="356"/>
      <c r="L1586" s="354">
        <v>0</v>
      </c>
      <c r="M1586" s="355"/>
      <c r="N1586" s="358"/>
      <c r="O1586" s="317">
        <f>+I1586+O1431</f>
        <v>3</v>
      </c>
      <c r="P1586" s="315"/>
      <c r="Q1586" s="316"/>
      <c r="R1586" s="317">
        <f>+L1586+R1431</f>
        <v>3</v>
      </c>
      <c r="S1586" s="315"/>
      <c r="T1586" s="316"/>
      <c r="U1586" s="60">
        <f t="shared" si="189"/>
        <v>1</v>
      </c>
    </row>
    <row r="1587" spans="1:21">
      <c r="A1587" s="4"/>
      <c r="B1587" s="307" t="s">
        <v>59</v>
      </c>
      <c r="C1587" s="308"/>
      <c r="D1587" s="309"/>
      <c r="E1587" s="310" t="s">
        <v>61</v>
      </c>
      <c r="F1587" s="311"/>
      <c r="G1587" s="351">
        <v>30</v>
      </c>
      <c r="H1587" s="353"/>
      <c r="I1587" s="354">
        <v>0</v>
      </c>
      <c r="J1587" s="355"/>
      <c r="K1587" s="356"/>
      <c r="L1587" s="354">
        <v>0</v>
      </c>
      <c r="M1587" s="355"/>
      <c r="N1587" s="358"/>
      <c r="O1587" s="317">
        <f>+I1587+O1432</f>
        <v>30</v>
      </c>
      <c r="P1587" s="315"/>
      <c r="Q1587" s="316"/>
      <c r="R1587" s="317">
        <f>+L1587+R1432</f>
        <v>30</v>
      </c>
      <c r="S1587" s="315"/>
      <c r="T1587" s="316"/>
      <c r="U1587" s="60">
        <f t="shared" si="189"/>
        <v>1</v>
      </c>
    </row>
    <row r="1588" spans="1:21">
      <c r="A1588" s="4"/>
      <c r="B1588" s="307" t="s">
        <v>60</v>
      </c>
      <c r="C1588" s="308"/>
      <c r="D1588" s="309"/>
      <c r="E1588" s="310" t="s">
        <v>61</v>
      </c>
      <c r="F1588" s="311"/>
      <c r="G1588" s="351">
        <v>1047</v>
      </c>
      <c r="H1588" s="316"/>
      <c r="I1588" s="354">
        <v>60</v>
      </c>
      <c r="J1588" s="355"/>
      <c r="K1588" s="356"/>
      <c r="L1588" s="354">
        <v>60</v>
      </c>
      <c r="M1588" s="355"/>
      <c r="N1588" s="358"/>
      <c r="O1588" s="317">
        <f>+I1588+O1433</f>
        <v>987</v>
      </c>
      <c r="P1588" s="315"/>
      <c r="Q1588" s="316"/>
      <c r="R1588" s="317">
        <f>+L1588+R1433</f>
        <v>949</v>
      </c>
      <c r="S1588" s="315"/>
      <c r="T1588" s="316"/>
      <c r="U1588" s="60">
        <f t="shared" si="189"/>
        <v>0.9063992359121299</v>
      </c>
    </row>
    <row r="1589" spans="1:21">
      <c r="A1589" s="4"/>
      <c r="B1589" s="346" t="s">
        <v>66</v>
      </c>
      <c r="C1589" s="359"/>
      <c r="D1589" s="360"/>
      <c r="E1589" s="361"/>
      <c r="F1589" s="362"/>
      <c r="G1589" s="363"/>
      <c r="H1589" s="364"/>
      <c r="I1589" s="365"/>
      <c r="J1589" s="366"/>
      <c r="K1589" s="366"/>
      <c r="L1589" s="366"/>
      <c r="M1589" s="366"/>
      <c r="N1589" s="367"/>
      <c r="O1589" s="365"/>
      <c r="P1589" s="366"/>
      <c r="Q1589" s="366"/>
      <c r="R1589" s="366"/>
      <c r="S1589" s="366"/>
      <c r="T1589" s="366"/>
      <c r="U1589" s="60"/>
    </row>
    <row r="1590" spans="1:21">
      <c r="A1590" s="4"/>
      <c r="B1590" s="307" t="s">
        <v>58</v>
      </c>
      <c r="C1590" s="308"/>
      <c r="D1590" s="309"/>
      <c r="E1590" s="310" t="s">
        <v>61</v>
      </c>
      <c r="F1590" s="311"/>
      <c r="G1590" s="351">
        <v>3</v>
      </c>
      <c r="H1590" s="353"/>
      <c r="I1590" s="354">
        <v>0</v>
      </c>
      <c r="J1590" s="355"/>
      <c r="K1590" s="356"/>
      <c r="L1590" s="354">
        <v>0</v>
      </c>
      <c r="M1590" s="355"/>
      <c r="N1590" s="358"/>
      <c r="O1590" s="317">
        <f>+I1590+O1435</f>
        <v>3</v>
      </c>
      <c r="P1590" s="315"/>
      <c r="Q1590" s="316"/>
      <c r="R1590" s="317">
        <f>+L1590+R1435</f>
        <v>3</v>
      </c>
      <c r="S1590" s="315"/>
      <c r="T1590" s="316"/>
      <c r="U1590" s="60">
        <f t="shared" si="189"/>
        <v>1</v>
      </c>
    </row>
    <row r="1591" spans="1:21">
      <c r="A1591" s="4"/>
      <c r="B1591" s="307" t="s">
        <v>59</v>
      </c>
      <c r="C1591" s="308"/>
      <c r="D1591" s="309"/>
      <c r="E1591" s="310" t="s">
        <v>61</v>
      </c>
      <c r="F1591" s="311"/>
      <c r="G1591" s="351">
        <v>30</v>
      </c>
      <c r="H1591" s="353"/>
      <c r="I1591" s="354">
        <v>0</v>
      </c>
      <c r="J1591" s="355"/>
      <c r="K1591" s="356"/>
      <c r="L1591" s="354">
        <v>0</v>
      </c>
      <c r="M1591" s="355"/>
      <c r="N1591" s="358"/>
      <c r="O1591" s="317">
        <f>+I1591+O1436</f>
        <v>30</v>
      </c>
      <c r="P1591" s="315"/>
      <c r="Q1591" s="316"/>
      <c r="R1591" s="317">
        <f>+L1591+R1436</f>
        <v>30</v>
      </c>
      <c r="S1591" s="315"/>
      <c r="T1591" s="316"/>
      <c r="U1591" s="60">
        <f t="shared" si="189"/>
        <v>1</v>
      </c>
    </row>
    <row r="1592" spans="1:21">
      <c r="A1592" s="4"/>
      <c r="B1592" s="307" t="s">
        <v>60</v>
      </c>
      <c r="C1592" s="308"/>
      <c r="D1592" s="309"/>
      <c r="E1592" s="310" t="s">
        <v>61</v>
      </c>
      <c r="F1592" s="311"/>
      <c r="G1592" s="351">
        <v>1130</v>
      </c>
      <c r="H1592" s="316"/>
      <c r="I1592" s="354">
        <v>60</v>
      </c>
      <c r="J1592" s="355"/>
      <c r="K1592" s="356"/>
      <c r="L1592" s="354">
        <v>60</v>
      </c>
      <c r="M1592" s="355"/>
      <c r="N1592" s="358"/>
      <c r="O1592" s="317">
        <f>+I1592+O1437</f>
        <v>1050</v>
      </c>
      <c r="P1592" s="315"/>
      <c r="Q1592" s="316"/>
      <c r="R1592" s="317">
        <f>+L1592+R1437</f>
        <v>960</v>
      </c>
      <c r="S1592" s="315"/>
      <c r="T1592" s="316"/>
      <c r="U1592" s="60">
        <f t="shared" si="189"/>
        <v>0.84955752212389379</v>
      </c>
    </row>
    <row r="1593" spans="1:21">
      <c r="A1593" s="4"/>
      <c r="B1593" s="346" t="s">
        <v>96</v>
      </c>
      <c r="C1593" s="359"/>
      <c r="D1593" s="360"/>
      <c r="E1593" s="361"/>
      <c r="F1593" s="362"/>
      <c r="G1593" s="363"/>
      <c r="H1593" s="364"/>
      <c r="I1593" s="365"/>
      <c r="J1593" s="366"/>
      <c r="K1593" s="366"/>
      <c r="L1593" s="366"/>
      <c r="M1593" s="366"/>
      <c r="N1593" s="367"/>
      <c r="O1593" s="365"/>
      <c r="P1593" s="366"/>
      <c r="Q1593" s="366"/>
      <c r="R1593" s="366"/>
      <c r="S1593" s="366"/>
      <c r="T1593" s="366"/>
      <c r="U1593" s="60"/>
    </row>
    <row r="1594" spans="1:21">
      <c r="A1594" s="4"/>
      <c r="B1594" s="307" t="s">
        <v>58</v>
      </c>
      <c r="C1594" s="308"/>
      <c r="D1594" s="309"/>
      <c r="E1594" s="310" t="s">
        <v>61</v>
      </c>
      <c r="F1594" s="311"/>
      <c r="G1594" s="351">
        <v>3</v>
      </c>
      <c r="H1594" s="353"/>
      <c r="I1594" s="354">
        <v>0</v>
      </c>
      <c r="J1594" s="355"/>
      <c r="K1594" s="356"/>
      <c r="L1594" s="354">
        <v>0</v>
      </c>
      <c r="M1594" s="355"/>
      <c r="N1594" s="358"/>
      <c r="O1594" s="317">
        <f>+I1594+O1439</f>
        <v>3</v>
      </c>
      <c r="P1594" s="315"/>
      <c r="Q1594" s="316"/>
      <c r="R1594" s="317">
        <f>+L1594+R1439</f>
        <v>3</v>
      </c>
      <c r="S1594" s="315"/>
      <c r="T1594" s="316"/>
      <c r="U1594" s="60">
        <f t="shared" si="189"/>
        <v>1</v>
      </c>
    </row>
    <row r="1595" spans="1:21">
      <c r="A1595" s="4"/>
      <c r="B1595" s="307" t="s">
        <v>59</v>
      </c>
      <c r="C1595" s="308"/>
      <c r="D1595" s="309"/>
      <c r="E1595" s="310" t="s">
        <v>61</v>
      </c>
      <c r="F1595" s="311"/>
      <c r="G1595" s="351">
        <v>30</v>
      </c>
      <c r="H1595" s="353"/>
      <c r="I1595" s="354">
        <v>0</v>
      </c>
      <c r="J1595" s="355"/>
      <c r="K1595" s="356"/>
      <c r="L1595" s="354">
        <v>0</v>
      </c>
      <c r="M1595" s="355"/>
      <c r="N1595" s="358"/>
      <c r="O1595" s="317">
        <f>+I1595+O1440</f>
        <v>30</v>
      </c>
      <c r="P1595" s="315"/>
      <c r="Q1595" s="316"/>
      <c r="R1595" s="317">
        <f>+L1595+R1440</f>
        <v>30</v>
      </c>
      <c r="S1595" s="315"/>
      <c r="T1595" s="316"/>
      <c r="U1595" s="60">
        <f t="shared" si="189"/>
        <v>1</v>
      </c>
    </row>
    <row r="1596" spans="1:21">
      <c r="A1596" s="4"/>
      <c r="B1596" s="307" t="s">
        <v>60</v>
      </c>
      <c r="C1596" s="308"/>
      <c r="D1596" s="309"/>
      <c r="E1596" s="310" t="s">
        <v>61</v>
      </c>
      <c r="F1596" s="311"/>
      <c r="G1596" s="351">
        <v>1049</v>
      </c>
      <c r="H1596" s="316"/>
      <c r="I1596" s="354">
        <v>60</v>
      </c>
      <c r="J1596" s="355"/>
      <c r="K1596" s="356"/>
      <c r="L1596" s="354">
        <v>60</v>
      </c>
      <c r="M1596" s="355"/>
      <c r="N1596" s="358"/>
      <c r="O1596" s="317">
        <f>+I1596+O1441</f>
        <v>977</v>
      </c>
      <c r="P1596" s="315"/>
      <c r="Q1596" s="316"/>
      <c r="R1596" s="317">
        <f>+L1596+R1441</f>
        <v>907</v>
      </c>
      <c r="S1596" s="315"/>
      <c r="T1596" s="316"/>
      <c r="U1596" s="60">
        <f t="shared" si="189"/>
        <v>0.86463298379408959</v>
      </c>
    </row>
    <row r="1597" spans="1:21">
      <c r="A1597" s="4"/>
      <c r="B1597" s="346" t="s">
        <v>67</v>
      </c>
      <c r="C1597" s="359"/>
      <c r="D1597" s="360"/>
      <c r="E1597" s="361"/>
      <c r="F1597" s="362"/>
      <c r="G1597" s="363"/>
      <c r="H1597" s="364"/>
      <c r="I1597" s="365"/>
      <c r="J1597" s="366"/>
      <c r="K1597" s="366"/>
      <c r="L1597" s="366"/>
      <c r="M1597" s="366"/>
      <c r="N1597" s="367"/>
      <c r="O1597" s="365"/>
      <c r="P1597" s="366"/>
      <c r="Q1597" s="366"/>
      <c r="R1597" s="366"/>
      <c r="S1597" s="366"/>
      <c r="T1597" s="366"/>
      <c r="U1597" s="60"/>
    </row>
    <row r="1598" spans="1:21">
      <c r="A1598" s="4"/>
      <c r="B1598" s="307" t="s">
        <v>58</v>
      </c>
      <c r="C1598" s="308"/>
      <c r="D1598" s="309"/>
      <c r="E1598" s="310" t="s">
        <v>61</v>
      </c>
      <c r="F1598" s="311"/>
      <c r="G1598" s="351">
        <v>2</v>
      </c>
      <c r="H1598" s="353"/>
      <c r="I1598" s="354">
        <v>0</v>
      </c>
      <c r="J1598" s="355"/>
      <c r="K1598" s="356"/>
      <c r="L1598" s="354">
        <v>0</v>
      </c>
      <c r="M1598" s="355"/>
      <c r="N1598" s="358"/>
      <c r="O1598" s="317">
        <f>+I1598+O1443</f>
        <v>2</v>
      </c>
      <c r="P1598" s="315"/>
      <c r="Q1598" s="316"/>
      <c r="R1598" s="317">
        <f>+L1598+R1443</f>
        <v>2</v>
      </c>
      <c r="S1598" s="315"/>
      <c r="T1598" s="316"/>
      <c r="U1598" s="60">
        <f t="shared" si="189"/>
        <v>1</v>
      </c>
    </row>
    <row r="1599" spans="1:21">
      <c r="A1599" s="4"/>
      <c r="B1599" s="307" t="s">
        <v>59</v>
      </c>
      <c r="C1599" s="308"/>
      <c r="D1599" s="309"/>
      <c r="E1599" s="310" t="s">
        <v>61</v>
      </c>
      <c r="F1599" s="311"/>
      <c r="G1599" s="351">
        <v>20</v>
      </c>
      <c r="H1599" s="353"/>
      <c r="I1599" s="354">
        <v>0</v>
      </c>
      <c r="J1599" s="355"/>
      <c r="K1599" s="356"/>
      <c r="L1599" s="354">
        <v>0</v>
      </c>
      <c r="M1599" s="355"/>
      <c r="N1599" s="358"/>
      <c r="O1599" s="317">
        <f>+I1599+O1444</f>
        <v>20</v>
      </c>
      <c r="P1599" s="315"/>
      <c r="Q1599" s="316"/>
      <c r="R1599" s="317">
        <f>+L1599+R1444</f>
        <v>20</v>
      </c>
      <c r="S1599" s="315"/>
      <c r="T1599" s="316"/>
      <c r="U1599" s="60">
        <f t="shared" si="189"/>
        <v>1</v>
      </c>
    </row>
    <row r="1600" spans="1:21">
      <c r="A1600" s="4"/>
      <c r="B1600" s="307" t="s">
        <v>60</v>
      </c>
      <c r="C1600" s="308"/>
      <c r="D1600" s="309"/>
      <c r="E1600" s="310" t="s">
        <v>61</v>
      </c>
      <c r="F1600" s="311"/>
      <c r="G1600" s="351">
        <v>350</v>
      </c>
      <c r="H1600" s="316"/>
      <c r="I1600" s="354">
        <v>0</v>
      </c>
      <c r="J1600" s="355"/>
      <c r="K1600" s="356"/>
      <c r="L1600" s="354">
        <v>0</v>
      </c>
      <c r="M1600" s="355"/>
      <c r="N1600" s="358"/>
      <c r="O1600" s="317">
        <f>+I1600+O1445</f>
        <v>350</v>
      </c>
      <c r="P1600" s="315"/>
      <c r="Q1600" s="316"/>
      <c r="R1600" s="317">
        <f>+L1600+R1445</f>
        <v>350</v>
      </c>
      <c r="S1600" s="315"/>
      <c r="T1600" s="316"/>
      <c r="U1600" s="60">
        <f t="shared" si="189"/>
        <v>1</v>
      </c>
    </row>
    <row r="1601" spans="1:21">
      <c r="A1601" s="4"/>
      <c r="B1601" s="346" t="s">
        <v>68</v>
      </c>
      <c r="C1601" s="359"/>
      <c r="D1601" s="360"/>
      <c r="E1601" s="361"/>
      <c r="F1601" s="362"/>
      <c r="G1601" s="363"/>
      <c r="H1601" s="364"/>
      <c r="I1601" s="365"/>
      <c r="J1601" s="366"/>
      <c r="K1601" s="366"/>
      <c r="L1601" s="366"/>
      <c r="M1601" s="366"/>
      <c r="N1601" s="367"/>
      <c r="O1601" s="365"/>
      <c r="P1601" s="366"/>
      <c r="Q1601" s="366"/>
      <c r="R1601" s="366"/>
      <c r="S1601" s="366"/>
      <c r="T1601" s="366"/>
      <c r="U1601" s="60"/>
    </row>
    <row r="1602" spans="1:21">
      <c r="A1602" s="4"/>
      <c r="B1602" s="307" t="s">
        <v>58</v>
      </c>
      <c r="C1602" s="308"/>
      <c r="D1602" s="309"/>
      <c r="E1602" s="310" t="s">
        <v>61</v>
      </c>
      <c r="F1602" s="311"/>
      <c r="G1602" s="351">
        <v>2</v>
      </c>
      <c r="H1602" s="353"/>
      <c r="I1602" s="354">
        <v>0</v>
      </c>
      <c r="J1602" s="355"/>
      <c r="K1602" s="356"/>
      <c r="L1602" s="354">
        <v>0</v>
      </c>
      <c r="M1602" s="355"/>
      <c r="N1602" s="358"/>
      <c r="O1602" s="317">
        <f>+I1602+O1447</f>
        <v>2</v>
      </c>
      <c r="P1602" s="315"/>
      <c r="Q1602" s="316"/>
      <c r="R1602" s="317">
        <f>+L1602+R1447</f>
        <v>2</v>
      </c>
      <c r="S1602" s="315"/>
      <c r="T1602" s="316"/>
      <c r="U1602" s="60">
        <f t="shared" si="189"/>
        <v>1</v>
      </c>
    </row>
    <row r="1603" spans="1:21">
      <c r="A1603" s="4"/>
      <c r="B1603" s="307" t="s">
        <v>59</v>
      </c>
      <c r="C1603" s="308"/>
      <c r="D1603" s="309"/>
      <c r="E1603" s="310" t="s">
        <v>61</v>
      </c>
      <c r="F1603" s="311"/>
      <c r="G1603" s="351">
        <v>20</v>
      </c>
      <c r="H1603" s="353"/>
      <c r="I1603" s="354">
        <v>0</v>
      </c>
      <c r="J1603" s="355"/>
      <c r="K1603" s="356"/>
      <c r="L1603" s="354">
        <v>0</v>
      </c>
      <c r="M1603" s="355"/>
      <c r="N1603" s="358"/>
      <c r="O1603" s="317">
        <f>+I1603+O1448</f>
        <v>20</v>
      </c>
      <c r="P1603" s="315"/>
      <c r="Q1603" s="316"/>
      <c r="R1603" s="317">
        <f>+L1603+R1448</f>
        <v>20</v>
      </c>
      <c r="S1603" s="315"/>
      <c r="T1603" s="316"/>
      <c r="U1603" s="60">
        <f t="shared" si="189"/>
        <v>1</v>
      </c>
    </row>
    <row r="1604" spans="1:21">
      <c r="A1604" s="4"/>
      <c r="B1604" s="307" t="s">
        <v>60</v>
      </c>
      <c r="C1604" s="308"/>
      <c r="D1604" s="309"/>
      <c r="E1604" s="310" t="s">
        <v>61</v>
      </c>
      <c r="F1604" s="311"/>
      <c r="G1604" s="351">
        <v>333</v>
      </c>
      <c r="H1604" s="316"/>
      <c r="I1604" s="354">
        <v>0</v>
      </c>
      <c r="J1604" s="355"/>
      <c r="K1604" s="356"/>
      <c r="L1604" s="354">
        <v>0</v>
      </c>
      <c r="M1604" s="355"/>
      <c r="N1604" s="358"/>
      <c r="O1604" s="317">
        <f>+I1604+O1449</f>
        <v>333</v>
      </c>
      <c r="P1604" s="315"/>
      <c r="Q1604" s="316"/>
      <c r="R1604" s="317">
        <f>+L1604+R1449</f>
        <v>333</v>
      </c>
      <c r="S1604" s="315"/>
      <c r="T1604" s="316"/>
      <c r="U1604" s="60">
        <f t="shared" si="189"/>
        <v>1</v>
      </c>
    </row>
    <row r="1605" spans="1:21">
      <c r="A1605" s="4"/>
      <c r="B1605" s="346" t="s">
        <v>69</v>
      </c>
      <c r="C1605" s="359"/>
      <c r="D1605" s="360"/>
      <c r="E1605" s="361"/>
      <c r="F1605" s="362"/>
      <c r="G1605" s="363"/>
      <c r="H1605" s="364"/>
      <c r="I1605" s="365"/>
      <c r="J1605" s="366"/>
      <c r="K1605" s="366"/>
      <c r="L1605" s="366"/>
      <c r="M1605" s="366"/>
      <c r="N1605" s="367"/>
      <c r="O1605" s="365"/>
      <c r="P1605" s="366"/>
      <c r="Q1605" s="366"/>
      <c r="R1605" s="366"/>
      <c r="S1605" s="366"/>
      <c r="T1605" s="366"/>
      <c r="U1605" s="60"/>
    </row>
    <row r="1606" spans="1:21" ht="15" customHeight="1">
      <c r="A1606" s="4"/>
      <c r="B1606" s="307" t="s">
        <v>124</v>
      </c>
      <c r="C1606" s="308"/>
      <c r="D1606" s="309"/>
      <c r="E1606" s="310" t="s">
        <v>61</v>
      </c>
      <c r="F1606" s="311"/>
      <c r="G1606" s="351">
        <v>330</v>
      </c>
      <c r="H1606" s="353"/>
      <c r="I1606" s="354">
        <v>20</v>
      </c>
      <c r="J1606" s="355"/>
      <c r="K1606" s="356"/>
      <c r="L1606" s="354">
        <v>20</v>
      </c>
      <c r="M1606" s="355"/>
      <c r="N1606" s="358"/>
      <c r="O1606" s="317">
        <f>+I1606+O1451</f>
        <v>310</v>
      </c>
      <c r="P1606" s="315"/>
      <c r="Q1606" s="316"/>
      <c r="R1606" s="317">
        <f>+L1606+R1451</f>
        <v>316</v>
      </c>
      <c r="S1606" s="315"/>
      <c r="T1606" s="316"/>
      <c r="U1606" s="60">
        <f t="shared" si="189"/>
        <v>0.95757575757575752</v>
      </c>
    </row>
    <row r="1607" spans="1:21">
      <c r="A1607" s="4"/>
      <c r="B1607" s="307" t="s">
        <v>58</v>
      </c>
      <c r="C1607" s="308"/>
      <c r="D1607" s="309"/>
      <c r="E1607" s="310" t="s">
        <v>61</v>
      </c>
      <c r="F1607" s="311"/>
      <c r="G1607" s="351">
        <v>2</v>
      </c>
      <c r="H1607" s="353"/>
      <c r="I1607" s="354">
        <v>0</v>
      </c>
      <c r="J1607" s="355"/>
      <c r="K1607" s="356"/>
      <c r="L1607" s="354">
        <v>0</v>
      </c>
      <c r="M1607" s="355"/>
      <c r="N1607" s="358"/>
      <c r="O1607" s="317">
        <f>+I1607+O1452</f>
        <v>2</v>
      </c>
      <c r="P1607" s="315"/>
      <c r="Q1607" s="316"/>
      <c r="R1607" s="317">
        <f>+L1607+R1452</f>
        <v>2</v>
      </c>
      <c r="S1607" s="315"/>
      <c r="T1607" s="316"/>
      <c r="U1607" s="60">
        <f t="shared" si="189"/>
        <v>1</v>
      </c>
    </row>
    <row r="1608" spans="1:21">
      <c r="A1608" s="4"/>
      <c r="B1608" s="307" t="s">
        <v>59</v>
      </c>
      <c r="C1608" s="308"/>
      <c r="D1608" s="309"/>
      <c r="E1608" s="310" t="s">
        <v>61</v>
      </c>
      <c r="F1608" s="311"/>
      <c r="G1608" s="351">
        <v>20</v>
      </c>
      <c r="H1608" s="353"/>
      <c r="I1608" s="354">
        <v>0</v>
      </c>
      <c r="J1608" s="355"/>
      <c r="K1608" s="356"/>
      <c r="L1608" s="354">
        <v>0</v>
      </c>
      <c r="M1608" s="355"/>
      <c r="N1608" s="358"/>
      <c r="O1608" s="317">
        <f>+I1608+O1453</f>
        <v>20</v>
      </c>
      <c r="P1608" s="315"/>
      <c r="Q1608" s="316"/>
      <c r="R1608" s="317">
        <f>+L1608+R1453</f>
        <v>20</v>
      </c>
      <c r="S1608" s="315"/>
      <c r="T1608" s="316"/>
      <c r="U1608" s="60">
        <f t="shared" si="189"/>
        <v>1</v>
      </c>
    </row>
    <row r="1609" spans="1:21">
      <c r="A1609" s="4"/>
      <c r="B1609" s="307" t="s">
        <v>60</v>
      </c>
      <c r="C1609" s="308"/>
      <c r="D1609" s="309"/>
      <c r="E1609" s="310" t="s">
        <v>61</v>
      </c>
      <c r="F1609" s="311"/>
      <c r="G1609" s="351">
        <v>681</v>
      </c>
      <c r="H1609" s="316"/>
      <c r="I1609" s="354">
        <v>40</v>
      </c>
      <c r="J1609" s="355"/>
      <c r="K1609" s="356"/>
      <c r="L1609" s="354">
        <v>42</v>
      </c>
      <c r="M1609" s="355"/>
      <c r="N1609" s="358"/>
      <c r="O1609" s="317">
        <f>+I1609+O1454</f>
        <v>641</v>
      </c>
      <c r="P1609" s="315"/>
      <c r="Q1609" s="316"/>
      <c r="R1609" s="317">
        <f>+L1609+R1454</f>
        <v>606</v>
      </c>
      <c r="S1609" s="315"/>
      <c r="T1609" s="316"/>
      <c r="U1609" s="60">
        <f t="shared" si="189"/>
        <v>0.88986784140969166</v>
      </c>
    </row>
    <row r="1610" spans="1:21">
      <c r="A1610" s="4"/>
      <c r="B1610" s="307" t="s">
        <v>70</v>
      </c>
      <c r="C1610" s="308"/>
      <c r="D1610" s="309"/>
      <c r="E1610" s="310" t="s">
        <v>61</v>
      </c>
      <c r="F1610" s="311"/>
      <c r="G1610" s="351">
        <v>102</v>
      </c>
      <c r="H1610" s="353"/>
      <c r="I1610" s="354">
        <v>12</v>
      </c>
      <c r="J1610" s="355"/>
      <c r="K1610" s="356"/>
      <c r="L1610" s="354">
        <v>12</v>
      </c>
      <c r="M1610" s="355"/>
      <c r="N1610" s="358"/>
      <c r="O1610" s="317">
        <f>+I1610+O1455</f>
        <v>90</v>
      </c>
      <c r="P1610" s="315"/>
      <c r="Q1610" s="316"/>
      <c r="R1610" s="317">
        <f>+L1610+R1455</f>
        <v>78</v>
      </c>
      <c r="S1610" s="315"/>
      <c r="T1610" s="316"/>
      <c r="U1610" s="60">
        <f t="shared" si="189"/>
        <v>0.76470588235294112</v>
      </c>
    </row>
    <row r="1611" spans="1:21">
      <c r="A1611" s="4"/>
      <c r="B1611" s="346" t="s">
        <v>71</v>
      </c>
      <c r="C1611" s="359"/>
      <c r="D1611" s="360"/>
      <c r="E1611" s="361"/>
      <c r="F1611" s="362"/>
      <c r="G1611" s="363"/>
      <c r="H1611" s="364"/>
      <c r="I1611" s="365"/>
      <c r="J1611" s="366"/>
      <c r="K1611" s="366"/>
      <c r="L1611" s="366"/>
      <c r="M1611" s="366"/>
      <c r="N1611" s="367"/>
      <c r="O1611" s="365"/>
      <c r="P1611" s="366"/>
      <c r="Q1611" s="366"/>
      <c r="R1611" s="366"/>
      <c r="S1611" s="366"/>
      <c r="T1611" s="366"/>
      <c r="U1611" s="60"/>
    </row>
    <row r="1612" spans="1:21">
      <c r="A1612" s="4"/>
      <c r="B1612" s="307" t="s">
        <v>81</v>
      </c>
      <c r="C1612" s="308"/>
      <c r="D1612" s="309"/>
      <c r="E1612" s="310" t="s">
        <v>74</v>
      </c>
      <c r="F1612" s="311"/>
      <c r="G1612" s="351">
        <v>260</v>
      </c>
      <c r="H1612" s="353"/>
      <c r="I1612" s="354">
        <v>0</v>
      </c>
      <c r="J1612" s="355"/>
      <c r="K1612" s="356"/>
      <c r="L1612" s="517">
        <v>0</v>
      </c>
      <c r="M1612" s="518"/>
      <c r="N1612" s="519"/>
      <c r="O1612" s="317">
        <f>+I1612+O1457</f>
        <v>260</v>
      </c>
      <c r="P1612" s="315"/>
      <c r="Q1612" s="316"/>
      <c r="R1612" s="317">
        <f>+L1612+R1457</f>
        <v>288.69</v>
      </c>
      <c r="S1612" s="315"/>
      <c r="T1612" s="316"/>
      <c r="U1612" s="60">
        <f t="shared" si="189"/>
        <v>1.1103461538461539</v>
      </c>
    </row>
    <row r="1613" spans="1:21">
      <c r="A1613" s="4"/>
      <c r="B1613" s="346" t="s">
        <v>72</v>
      </c>
      <c r="C1613" s="359"/>
      <c r="D1613" s="360"/>
      <c r="E1613" s="361"/>
      <c r="F1613" s="362"/>
      <c r="G1613" s="363"/>
      <c r="H1613" s="364"/>
      <c r="I1613" s="365"/>
      <c r="J1613" s="366"/>
      <c r="K1613" s="366"/>
      <c r="L1613" s="366"/>
      <c r="M1613" s="366"/>
      <c r="N1613" s="367"/>
      <c r="O1613" s="365"/>
      <c r="P1613" s="366"/>
      <c r="Q1613" s="366"/>
      <c r="R1613" s="366"/>
      <c r="S1613" s="366"/>
      <c r="T1613" s="366"/>
      <c r="U1613" s="60"/>
    </row>
    <row r="1614" spans="1:21">
      <c r="A1614" s="4"/>
      <c r="B1614" s="307" t="s">
        <v>58</v>
      </c>
      <c r="C1614" s="308"/>
      <c r="D1614" s="309"/>
      <c r="E1614" s="310" t="s">
        <v>61</v>
      </c>
      <c r="F1614" s="311"/>
      <c r="G1614" s="351">
        <v>1</v>
      </c>
      <c r="H1614" s="353"/>
      <c r="I1614" s="354">
        <v>0</v>
      </c>
      <c r="J1614" s="355"/>
      <c r="K1614" s="356"/>
      <c r="L1614" s="354">
        <v>0</v>
      </c>
      <c r="M1614" s="355"/>
      <c r="N1614" s="358"/>
      <c r="O1614" s="317">
        <f>+I1614+O1459</f>
        <v>1</v>
      </c>
      <c r="P1614" s="315"/>
      <c r="Q1614" s="316"/>
      <c r="R1614" s="317">
        <f>+L1614+R1459</f>
        <v>1</v>
      </c>
      <c r="S1614" s="315"/>
      <c r="T1614" s="316"/>
      <c r="U1614" s="60">
        <f t="shared" si="189"/>
        <v>1</v>
      </c>
    </row>
    <row r="1615" spans="1:21">
      <c r="A1615" s="4"/>
      <c r="B1615" s="307" t="s">
        <v>59</v>
      </c>
      <c r="C1615" s="308"/>
      <c r="D1615" s="309"/>
      <c r="E1615" s="310" t="s">
        <v>61</v>
      </c>
      <c r="F1615" s="311"/>
      <c r="G1615" s="351">
        <v>10</v>
      </c>
      <c r="H1615" s="353"/>
      <c r="I1615" s="354">
        <v>0</v>
      </c>
      <c r="J1615" s="355"/>
      <c r="K1615" s="356"/>
      <c r="L1615" s="354">
        <v>0</v>
      </c>
      <c r="M1615" s="355"/>
      <c r="N1615" s="358"/>
      <c r="O1615" s="317">
        <f>+I1615+O1460</f>
        <v>10</v>
      </c>
      <c r="P1615" s="315"/>
      <c r="Q1615" s="316"/>
      <c r="R1615" s="317">
        <f>+L1615+R1460</f>
        <v>10</v>
      </c>
      <c r="S1615" s="315"/>
      <c r="T1615" s="316"/>
      <c r="U1615" s="60">
        <f t="shared" si="189"/>
        <v>1</v>
      </c>
    </row>
    <row r="1616" spans="1:21">
      <c r="A1616" s="4"/>
      <c r="B1616" s="307" t="s">
        <v>60</v>
      </c>
      <c r="C1616" s="308"/>
      <c r="D1616" s="309"/>
      <c r="E1616" s="310" t="s">
        <v>61</v>
      </c>
      <c r="F1616" s="311"/>
      <c r="G1616" s="351">
        <v>167</v>
      </c>
      <c r="H1616" s="316"/>
      <c r="I1616" s="354">
        <v>0</v>
      </c>
      <c r="J1616" s="355"/>
      <c r="K1616" s="356"/>
      <c r="L1616" s="354">
        <v>0</v>
      </c>
      <c r="M1616" s="355"/>
      <c r="N1616" s="358"/>
      <c r="O1616" s="317">
        <f>+I1616+O1461</f>
        <v>167</v>
      </c>
      <c r="P1616" s="315"/>
      <c r="Q1616" s="316"/>
      <c r="R1616" s="317">
        <f>+L1616+R1461</f>
        <v>167</v>
      </c>
      <c r="S1616" s="315"/>
      <c r="T1616" s="316"/>
      <c r="U1616" s="60">
        <f t="shared" si="189"/>
        <v>1</v>
      </c>
    </row>
    <row r="1617" spans="1:21">
      <c r="A1617" s="4"/>
      <c r="B1617" s="346" t="s">
        <v>73</v>
      </c>
      <c r="C1617" s="359"/>
      <c r="D1617" s="360"/>
      <c r="E1617" s="361"/>
      <c r="F1617" s="362"/>
      <c r="G1617" s="363"/>
      <c r="H1617" s="364"/>
      <c r="I1617" s="365"/>
      <c r="J1617" s="366"/>
      <c r="K1617" s="366"/>
      <c r="L1617" s="366"/>
      <c r="M1617" s="366"/>
      <c r="N1617" s="367"/>
      <c r="O1617" s="365"/>
      <c r="P1617" s="366"/>
      <c r="Q1617" s="366"/>
      <c r="R1617" s="366"/>
      <c r="S1617" s="366"/>
      <c r="T1617" s="366"/>
      <c r="U1617" s="60"/>
    </row>
    <row r="1618" spans="1:21">
      <c r="A1618" s="4"/>
      <c r="B1618" s="307" t="s">
        <v>81</v>
      </c>
      <c r="C1618" s="308"/>
      <c r="D1618" s="309"/>
      <c r="E1618" s="310" t="s">
        <v>74</v>
      </c>
      <c r="F1618" s="311"/>
      <c r="G1618" s="351">
        <v>100</v>
      </c>
      <c r="H1618" s="353"/>
      <c r="I1618" s="354">
        <v>0</v>
      </c>
      <c r="J1618" s="355"/>
      <c r="K1618" s="356"/>
      <c r="L1618" s="354">
        <v>0</v>
      </c>
      <c r="M1618" s="355"/>
      <c r="N1618" s="358"/>
      <c r="O1618" s="317">
        <f>+I1618+O1463</f>
        <v>100</v>
      </c>
      <c r="P1618" s="315"/>
      <c r="Q1618" s="316"/>
      <c r="R1618" s="317">
        <f>+L1618+R1463</f>
        <v>100</v>
      </c>
      <c r="S1618" s="315"/>
      <c r="T1618" s="316"/>
      <c r="U1618" s="60">
        <f t="shared" si="189"/>
        <v>1</v>
      </c>
    </row>
    <row r="1619" spans="1:21">
      <c r="A1619" s="4"/>
      <c r="B1619" s="346" t="s">
        <v>76</v>
      </c>
      <c r="C1619" s="359"/>
      <c r="D1619" s="360"/>
      <c r="E1619" s="361"/>
      <c r="F1619" s="362"/>
      <c r="G1619" s="363"/>
      <c r="H1619" s="364"/>
      <c r="I1619" s="365"/>
      <c r="J1619" s="366"/>
      <c r="K1619" s="366"/>
      <c r="L1619" s="366"/>
      <c r="M1619" s="366"/>
      <c r="N1619" s="367"/>
      <c r="O1619" s="365"/>
      <c r="P1619" s="366"/>
      <c r="Q1619" s="366"/>
      <c r="R1619" s="366"/>
      <c r="S1619" s="366"/>
      <c r="T1619" s="366"/>
      <c r="U1619" s="60"/>
    </row>
    <row r="1620" spans="1:21">
      <c r="A1620" s="4"/>
      <c r="B1620" s="307" t="s">
        <v>124</v>
      </c>
      <c r="C1620" s="308"/>
      <c r="D1620" s="309"/>
      <c r="E1620" s="310" t="s">
        <v>61</v>
      </c>
      <c r="F1620" s="311"/>
      <c r="G1620" s="351">
        <v>580</v>
      </c>
      <c r="H1620" s="353"/>
      <c r="I1620" s="354">
        <v>50</v>
      </c>
      <c r="J1620" s="355"/>
      <c r="K1620" s="356"/>
      <c r="L1620" s="354">
        <v>50</v>
      </c>
      <c r="M1620" s="355"/>
      <c r="N1620" s="358"/>
      <c r="O1620" s="317">
        <f t="shared" ref="O1620:O1625" si="190">+I1620+O1465</f>
        <v>530</v>
      </c>
      <c r="P1620" s="315"/>
      <c r="Q1620" s="316"/>
      <c r="R1620" s="317">
        <f t="shared" ref="R1620:R1625" si="191">+L1620+R1465</f>
        <v>537</v>
      </c>
      <c r="S1620" s="315"/>
      <c r="T1620" s="316"/>
      <c r="U1620" s="60">
        <f t="shared" si="189"/>
        <v>0.92586206896551726</v>
      </c>
    </row>
    <row r="1621" spans="1:21">
      <c r="A1621" s="4"/>
      <c r="B1621" s="307" t="s">
        <v>58</v>
      </c>
      <c r="C1621" s="308"/>
      <c r="D1621" s="309"/>
      <c r="E1621" s="310" t="s">
        <v>61</v>
      </c>
      <c r="F1621" s="311"/>
      <c r="G1621" s="351">
        <v>5</v>
      </c>
      <c r="H1621" s="353"/>
      <c r="I1621" s="354">
        <v>0</v>
      </c>
      <c r="J1621" s="355"/>
      <c r="K1621" s="356"/>
      <c r="L1621" s="354">
        <v>0</v>
      </c>
      <c r="M1621" s="355"/>
      <c r="N1621" s="358"/>
      <c r="O1621" s="317">
        <f t="shared" si="190"/>
        <v>5</v>
      </c>
      <c r="P1621" s="315"/>
      <c r="Q1621" s="316"/>
      <c r="R1621" s="317">
        <f t="shared" si="191"/>
        <v>5</v>
      </c>
      <c r="S1621" s="315"/>
      <c r="T1621" s="316"/>
      <c r="U1621" s="60">
        <f t="shared" si="189"/>
        <v>1</v>
      </c>
    </row>
    <row r="1622" spans="1:21">
      <c r="A1622" s="4"/>
      <c r="B1622" s="307" t="s">
        <v>59</v>
      </c>
      <c r="C1622" s="308"/>
      <c r="D1622" s="309"/>
      <c r="E1622" s="310" t="s">
        <v>61</v>
      </c>
      <c r="F1622" s="311"/>
      <c r="G1622" s="351">
        <v>50</v>
      </c>
      <c r="H1622" s="353"/>
      <c r="I1622" s="354">
        <v>0</v>
      </c>
      <c r="J1622" s="355"/>
      <c r="K1622" s="356"/>
      <c r="L1622" s="354">
        <v>0</v>
      </c>
      <c r="M1622" s="355"/>
      <c r="N1622" s="358"/>
      <c r="O1622" s="317">
        <f t="shared" si="190"/>
        <v>50</v>
      </c>
      <c r="P1622" s="315"/>
      <c r="Q1622" s="316"/>
      <c r="R1622" s="317">
        <f t="shared" si="191"/>
        <v>50</v>
      </c>
      <c r="S1622" s="315"/>
      <c r="T1622" s="316"/>
      <c r="U1622" s="60">
        <f t="shared" si="189"/>
        <v>1</v>
      </c>
    </row>
    <row r="1623" spans="1:21">
      <c r="A1623" s="4"/>
      <c r="B1623" s="307" t="s">
        <v>60</v>
      </c>
      <c r="C1623" s="308"/>
      <c r="D1623" s="309"/>
      <c r="E1623" s="310" t="s">
        <v>61</v>
      </c>
      <c r="F1623" s="311"/>
      <c r="G1623" s="351">
        <v>1708</v>
      </c>
      <c r="H1623" s="316"/>
      <c r="I1623" s="354">
        <v>100</v>
      </c>
      <c r="J1623" s="355"/>
      <c r="K1623" s="356"/>
      <c r="L1623" s="354">
        <v>100</v>
      </c>
      <c r="M1623" s="355"/>
      <c r="N1623" s="358"/>
      <c r="O1623" s="317">
        <f t="shared" si="190"/>
        <v>1581</v>
      </c>
      <c r="P1623" s="315"/>
      <c r="Q1623" s="316"/>
      <c r="R1623" s="317">
        <f t="shared" si="191"/>
        <v>1408</v>
      </c>
      <c r="S1623" s="315"/>
      <c r="T1623" s="316"/>
      <c r="U1623" s="60">
        <f t="shared" si="189"/>
        <v>0.82435597189695553</v>
      </c>
    </row>
    <row r="1624" spans="1:21">
      <c r="A1624" s="4"/>
      <c r="B1624" s="307" t="s">
        <v>75</v>
      </c>
      <c r="C1624" s="308"/>
      <c r="D1624" s="309"/>
      <c r="E1624" s="310" t="s">
        <v>61</v>
      </c>
      <c r="F1624" s="311"/>
      <c r="G1624" s="351">
        <v>8</v>
      </c>
      <c r="H1624" s="353"/>
      <c r="I1624" s="354">
        <v>0</v>
      </c>
      <c r="J1624" s="355"/>
      <c r="K1624" s="356"/>
      <c r="L1624" s="354">
        <v>0</v>
      </c>
      <c r="M1624" s="355"/>
      <c r="N1624" s="358"/>
      <c r="O1624" s="317">
        <f t="shared" si="190"/>
        <v>8</v>
      </c>
      <c r="P1624" s="315"/>
      <c r="Q1624" s="316"/>
      <c r="R1624" s="317">
        <f t="shared" si="191"/>
        <v>8</v>
      </c>
      <c r="S1624" s="315"/>
      <c r="T1624" s="316"/>
      <c r="U1624" s="60">
        <f t="shared" si="189"/>
        <v>1</v>
      </c>
    </row>
    <row r="1625" spans="1:21">
      <c r="A1625" s="4"/>
      <c r="B1625" s="307" t="s">
        <v>60</v>
      </c>
      <c r="C1625" s="308"/>
      <c r="D1625" s="309"/>
      <c r="E1625" s="310" t="s">
        <v>61</v>
      </c>
      <c r="F1625" s="311"/>
      <c r="G1625" s="351">
        <v>96</v>
      </c>
      <c r="H1625" s="353"/>
      <c r="I1625" s="354">
        <v>8</v>
      </c>
      <c r="J1625" s="355"/>
      <c r="K1625" s="356"/>
      <c r="L1625" s="354">
        <v>8</v>
      </c>
      <c r="M1625" s="355"/>
      <c r="N1625" s="358"/>
      <c r="O1625" s="317">
        <f t="shared" si="190"/>
        <v>88</v>
      </c>
      <c r="P1625" s="315"/>
      <c r="Q1625" s="316"/>
      <c r="R1625" s="317">
        <f t="shared" si="191"/>
        <v>80</v>
      </c>
      <c r="S1625" s="315"/>
      <c r="T1625" s="316"/>
      <c r="U1625" s="60">
        <f t="shared" si="189"/>
        <v>0.83333333333333337</v>
      </c>
    </row>
    <row r="1626" spans="1:21">
      <c r="A1626" s="4"/>
      <c r="B1626" s="346" t="s">
        <v>77</v>
      </c>
      <c r="C1626" s="359"/>
      <c r="D1626" s="360"/>
      <c r="E1626" s="361"/>
      <c r="F1626" s="362"/>
      <c r="G1626" s="363"/>
      <c r="H1626" s="364"/>
      <c r="I1626" s="365"/>
      <c r="J1626" s="366"/>
      <c r="K1626" s="366"/>
      <c r="L1626" s="366"/>
      <c r="M1626" s="366"/>
      <c r="N1626" s="367"/>
      <c r="O1626" s="365"/>
      <c r="P1626" s="366"/>
      <c r="Q1626" s="366"/>
      <c r="R1626" s="366"/>
      <c r="S1626" s="366"/>
      <c r="T1626" s="366"/>
      <c r="U1626" s="60"/>
    </row>
    <row r="1627" spans="1:21">
      <c r="A1627" s="4"/>
      <c r="B1627" s="307" t="s">
        <v>81</v>
      </c>
      <c r="C1627" s="308"/>
      <c r="D1627" s="309"/>
      <c r="E1627" s="310" t="s">
        <v>74</v>
      </c>
      <c r="F1627" s="311"/>
      <c r="G1627" s="351">
        <v>500</v>
      </c>
      <c r="H1627" s="353"/>
      <c r="I1627" s="354">
        <v>0</v>
      </c>
      <c r="J1627" s="355"/>
      <c r="K1627" s="356"/>
      <c r="L1627" s="517">
        <v>0</v>
      </c>
      <c r="M1627" s="518"/>
      <c r="N1627" s="519"/>
      <c r="O1627" s="317">
        <f>+I1627+O1472</f>
        <v>500</v>
      </c>
      <c r="P1627" s="315"/>
      <c r="Q1627" s="316"/>
      <c r="R1627" s="317">
        <f>+L1627+R1472</f>
        <v>506.54999999999995</v>
      </c>
      <c r="S1627" s="315"/>
      <c r="T1627" s="316"/>
      <c r="U1627" s="60">
        <f t="shared" si="189"/>
        <v>1.0130999999999999</v>
      </c>
    </row>
    <row r="1628" spans="1:21">
      <c r="A1628" s="4"/>
      <c r="B1628" s="346" t="s">
        <v>125</v>
      </c>
      <c r="C1628" s="359"/>
      <c r="D1628" s="360"/>
      <c r="E1628" s="361"/>
      <c r="F1628" s="362"/>
      <c r="G1628" s="363"/>
      <c r="H1628" s="364"/>
      <c r="I1628" s="365"/>
      <c r="J1628" s="366"/>
      <c r="K1628" s="366"/>
      <c r="L1628" s="366"/>
      <c r="M1628" s="366"/>
      <c r="N1628" s="367"/>
      <c r="O1628" s="365"/>
      <c r="P1628" s="366"/>
      <c r="Q1628" s="366"/>
      <c r="R1628" s="366"/>
      <c r="S1628" s="366"/>
      <c r="T1628" s="366"/>
      <c r="U1628" s="60"/>
    </row>
    <row r="1629" spans="1:21">
      <c r="A1629" s="4"/>
      <c r="B1629" s="307" t="s">
        <v>126</v>
      </c>
      <c r="C1629" s="308"/>
      <c r="D1629" s="309"/>
      <c r="E1629" s="310" t="s">
        <v>61</v>
      </c>
      <c r="F1629" s="311"/>
      <c r="G1629" s="351">
        <v>8</v>
      </c>
      <c r="H1629" s="353"/>
      <c r="I1629" s="354">
        <v>0</v>
      </c>
      <c r="J1629" s="355"/>
      <c r="K1629" s="356"/>
      <c r="L1629" s="354">
        <v>0</v>
      </c>
      <c r="M1629" s="355"/>
      <c r="N1629" s="358"/>
      <c r="O1629" s="317">
        <f>+I1629+O1474</f>
        <v>8</v>
      </c>
      <c r="P1629" s="315"/>
      <c r="Q1629" s="316"/>
      <c r="R1629" s="317">
        <f>+L1629+R1474</f>
        <v>8</v>
      </c>
      <c r="S1629" s="315"/>
      <c r="T1629" s="316"/>
      <c r="U1629" s="60">
        <f t="shared" si="189"/>
        <v>1</v>
      </c>
    </row>
    <row r="1630" spans="1:21" ht="15" customHeight="1">
      <c r="A1630" s="4"/>
      <c r="B1630" s="307" t="s">
        <v>60</v>
      </c>
      <c r="C1630" s="308"/>
      <c r="D1630" s="309"/>
      <c r="E1630" s="310" t="s">
        <v>61</v>
      </c>
      <c r="F1630" s="311"/>
      <c r="G1630" s="351">
        <v>64</v>
      </c>
      <c r="H1630" s="353"/>
      <c r="I1630" s="354">
        <v>0</v>
      </c>
      <c r="J1630" s="355"/>
      <c r="K1630" s="356"/>
      <c r="L1630" s="354">
        <v>0</v>
      </c>
      <c r="M1630" s="355"/>
      <c r="N1630" s="358"/>
      <c r="O1630" s="317">
        <f>+I1630+O1475</f>
        <v>64</v>
      </c>
      <c r="P1630" s="315"/>
      <c r="Q1630" s="316"/>
      <c r="R1630" s="317">
        <f>+L1630+R1475</f>
        <v>64</v>
      </c>
      <c r="S1630" s="315"/>
      <c r="T1630" s="316"/>
      <c r="U1630" s="60">
        <f t="shared" si="189"/>
        <v>1</v>
      </c>
    </row>
    <row r="1631" spans="1:21">
      <c r="A1631" s="4"/>
      <c r="B1631" s="346" t="s">
        <v>84</v>
      </c>
      <c r="C1631" s="347"/>
      <c r="D1631" s="348"/>
      <c r="E1631" s="349"/>
      <c r="F1631" s="350"/>
      <c r="G1631" s="351"/>
      <c r="H1631" s="316"/>
      <c r="I1631" s="354"/>
      <c r="J1631" s="355"/>
      <c r="K1631" s="356"/>
      <c r="L1631" s="357"/>
      <c r="M1631" s="355"/>
      <c r="N1631" s="358"/>
      <c r="O1631" s="357"/>
      <c r="P1631" s="355"/>
      <c r="Q1631" s="355"/>
      <c r="R1631" s="355"/>
      <c r="S1631" s="355"/>
      <c r="T1631" s="355"/>
      <c r="U1631" s="60"/>
    </row>
    <row r="1632" spans="1:21">
      <c r="A1632" s="4"/>
      <c r="B1632" s="307" t="s">
        <v>78</v>
      </c>
      <c r="C1632" s="308"/>
      <c r="D1632" s="309"/>
      <c r="E1632" s="310" t="s">
        <v>61</v>
      </c>
      <c r="F1632" s="311"/>
      <c r="G1632" s="351">
        <v>36</v>
      </c>
      <c r="H1632" s="353"/>
      <c r="I1632" s="354">
        <v>6</v>
      </c>
      <c r="J1632" s="355"/>
      <c r="K1632" s="356"/>
      <c r="L1632" s="354">
        <v>6</v>
      </c>
      <c r="M1632" s="355"/>
      <c r="N1632" s="358"/>
      <c r="O1632" s="317">
        <f>+I1632+O1477</f>
        <v>36</v>
      </c>
      <c r="P1632" s="315"/>
      <c r="Q1632" s="316"/>
      <c r="R1632" s="317">
        <f>+L1632+R1477</f>
        <v>36</v>
      </c>
      <c r="S1632" s="315"/>
      <c r="T1632" s="316"/>
      <c r="U1632" s="60">
        <f t="shared" si="189"/>
        <v>1</v>
      </c>
    </row>
    <row r="1633" spans="1:21">
      <c r="A1633" s="4"/>
      <c r="B1633" s="346" t="s">
        <v>79</v>
      </c>
      <c r="C1633" s="347"/>
      <c r="D1633" s="348"/>
      <c r="E1633" s="349"/>
      <c r="F1633" s="350"/>
      <c r="G1633" s="351"/>
      <c r="H1633" s="316"/>
      <c r="I1633" s="314"/>
      <c r="J1633" s="315"/>
      <c r="K1633" s="316"/>
      <c r="L1633" s="317"/>
      <c r="M1633" s="315"/>
      <c r="N1633" s="352"/>
      <c r="O1633" s="357"/>
      <c r="P1633" s="355"/>
      <c r="Q1633" s="355"/>
      <c r="R1633" s="355"/>
      <c r="S1633" s="355"/>
      <c r="T1633" s="355"/>
      <c r="U1633" s="60"/>
    </row>
    <row r="1634" spans="1:21" ht="15" customHeight="1">
      <c r="A1634" s="4"/>
      <c r="B1634" s="307" t="s">
        <v>79</v>
      </c>
      <c r="C1634" s="308"/>
      <c r="D1634" s="309"/>
      <c r="E1634" s="310" t="s">
        <v>61</v>
      </c>
      <c r="F1634" s="311"/>
      <c r="G1634" s="351">
        <v>15</v>
      </c>
      <c r="H1634" s="316"/>
      <c r="I1634" s="314">
        <v>5</v>
      </c>
      <c r="J1634" s="315"/>
      <c r="K1634" s="316"/>
      <c r="L1634" s="314">
        <v>5</v>
      </c>
      <c r="M1634" s="315"/>
      <c r="N1634" s="352"/>
      <c r="O1634" s="317">
        <f>+I1634+O1479</f>
        <v>15</v>
      </c>
      <c r="P1634" s="315"/>
      <c r="Q1634" s="316"/>
      <c r="R1634" s="317">
        <f>+L1634+R1479</f>
        <v>15</v>
      </c>
      <c r="S1634" s="315"/>
      <c r="T1634" s="316"/>
      <c r="U1634" s="60">
        <f t="shared" si="189"/>
        <v>1</v>
      </c>
    </row>
    <row r="1635" spans="1:21" ht="15" customHeight="1">
      <c r="A1635" s="4"/>
      <c r="B1635" s="346" t="s">
        <v>80</v>
      </c>
      <c r="C1635" s="347"/>
      <c r="D1635" s="348"/>
      <c r="E1635" s="349"/>
      <c r="F1635" s="350"/>
      <c r="G1635" s="351"/>
      <c r="H1635" s="316"/>
      <c r="I1635" s="314"/>
      <c r="J1635" s="315"/>
      <c r="K1635" s="316"/>
      <c r="L1635" s="317"/>
      <c r="M1635" s="315"/>
      <c r="N1635" s="352"/>
      <c r="O1635" s="317"/>
      <c r="P1635" s="315"/>
      <c r="Q1635" s="315"/>
      <c r="R1635" s="315"/>
      <c r="S1635" s="315"/>
      <c r="T1635" s="315"/>
      <c r="U1635" s="60"/>
    </row>
    <row r="1636" spans="1:21" ht="15" customHeight="1" thickBot="1">
      <c r="A1636" s="4"/>
      <c r="B1636" s="307" t="s">
        <v>80</v>
      </c>
      <c r="C1636" s="308"/>
      <c r="D1636" s="309"/>
      <c r="E1636" s="310" t="s">
        <v>61</v>
      </c>
      <c r="F1636" s="311"/>
      <c r="G1636" s="312">
        <v>1</v>
      </c>
      <c r="H1636" s="313"/>
      <c r="I1636" s="511">
        <v>0</v>
      </c>
      <c r="J1636" s="512"/>
      <c r="K1636" s="313"/>
      <c r="L1636" s="513">
        <v>1</v>
      </c>
      <c r="M1636" s="512"/>
      <c r="N1636" s="514"/>
      <c r="O1636" s="317">
        <f>+I1636+O1481</f>
        <v>0</v>
      </c>
      <c r="P1636" s="315"/>
      <c r="Q1636" s="316"/>
      <c r="R1636" s="317">
        <f>+L1636+R1481</f>
        <v>2</v>
      </c>
      <c r="S1636" s="315"/>
      <c r="T1636" s="316"/>
      <c r="U1636" s="60">
        <f t="shared" si="189"/>
        <v>2</v>
      </c>
    </row>
    <row r="1637" spans="1:21" ht="15.75" thickBot="1">
      <c r="A1637" s="4"/>
      <c r="B1637" s="318"/>
      <c r="C1637" s="319"/>
      <c r="D1637" s="319"/>
      <c r="E1637" s="319"/>
      <c r="F1637" s="320"/>
      <c r="G1637" s="321"/>
      <c r="H1637" s="322"/>
      <c r="I1637" s="322"/>
      <c r="J1637" s="322"/>
      <c r="K1637" s="322"/>
      <c r="L1637" s="322"/>
      <c r="M1637" s="322"/>
      <c r="N1637" s="323"/>
      <c r="O1637" s="321"/>
      <c r="P1637" s="322"/>
      <c r="Q1637" s="322"/>
      <c r="R1637" s="322"/>
      <c r="S1637" s="322"/>
      <c r="T1637" s="322"/>
      <c r="U1637" s="323"/>
    </row>
    <row r="1638" spans="1:21" ht="15.75" thickBot="1">
      <c r="B1638" s="7"/>
      <c r="C1638" s="8"/>
      <c r="D1638" s="9"/>
      <c r="E1638" s="10"/>
      <c r="F1638" s="11"/>
      <c r="G1638" s="12"/>
      <c r="H1638" s="13"/>
      <c r="I1638" s="14"/>
      <c r="J1638" s="14"/>
      <c r="K1638" s="15"/>
      <c r="L1638" s="14"/>
      <c r="M1638" s="15"/>
      <c r="N1638" s="14"/>
      <c r="O1638" s="14"/>
      <c r="P1638" s="14"/>
      <c r="Q1638" s="14"/>
      <c r="R1638" s="15"/>
      <c r="S1638" s="14"/>
      <c r="T1638" s="12"/>
      <c r="U1638" s="197"/>
    </row>
    <row r="1639" spans="1:21" ht="16.5" customHeight="1" thickBot="1">
      <c r="A1639" s="4"/>
      <c r="B1639" s="324" t="s">
        <v>22</v>
      </c>
      <c r="C1639" s="325"/>
      <c r="D1639" s="325"/>
      <c r="E1639" s="325"/>
      <c r="F1639" s="326"/>
      <c r="G1639" s="330" t="s">
        <v>127</v>
      </c>
      <c r="H1639" s="331"/>
      <c r="I1639" s="331"/>
      <c r="J1639" s="331"/>
      <c r="K1639" s="331"/>
      <c r="L1639" s="331"/>
      <c r="M1639" s="331"/>
      <c r="N1639" s="331"/>
      <c r="O1639" s="331"/>
      <c r="P1639" s="331"/>
      <c r="Q1639" s="331"/>
      <c r="R1639" s="331"/>
      <c r="S1639" s="331"/>
      <c r="T1639" s="331"/>
      <c r="U1639" s="332"/>
    </row>
    <row r="1640" spans="1:21" ht="15.75" thickBot="1">
      <c r="A1640" s="4"/>
      <c r="B1640" s="327"/>
      <c r="C1640" s="328"/>
      <c r="D1640" s="328"/>
      <c r="E1640" s="328"/>
      <c r="F1640" s="329"/>
      <c r="G1640" s="333" t="s">
        <v>24</v>
      </c>
      <c r="H1640" s="334"/>
      <c r="I1640" s="328" t="s">
        <v>16</v>
      </c>
      <c r="J1640" s="328"/>
      <c r="K1640" s="328"/>
      <c r="L1640" s="328"/>
      <c r="M1640" s="328"/>
      <c r="N1640" s="329"/>
      <c r="O1640" s="339" t="s">
        <v>17</v>
      </c>
      <c r="P1640" s="340"/>
      <c r="Q1640" s="340"/>
      <c r="R1640" s="340"/>
      <c r="S1640" s="340"/>
      <c r="T1640" s="340"/>
      <c r="U1640" s="341"/>
    </row>
    <row r="1641" spans="1:21" ht="15.75" customHeight="1" thickBot="1">
      <c r="A1641" s="4"/>
      <c r="B1641" s="327"/>
      <c r="C1641" s="328"/>
      <c r="D1641" s="328"/>
      <c r="E1641" s="328"/>
      <c r="F1641" s="329"/>
      <c r="G1641" s="335"/>
      <c r="H1641" s="336"/>
      <c r="I1641" s="280" t="s">
        <v>18</v>
      </c>
      <c r="J1641" s="281"/>
      <c r="K1641" s="282"/>
      <c r="L1641" s="280" t="s">
        <v>25</v>
      </c>
      <c r="M1641" s="281"/>
      <c r="N1641" s="282"/>
      <c r="O1641" s="280" t="s">
        <v>18</v>
      </c>
      <c r="P1641" s="281"/>
      <c r="Q1641" s="342"/>
      <c r="R1641" s="343" t="s">
        <v>25</v>
      </c>
      <c r="S1641" s="281"/>
      <c r="T1641" s="282"/>
      <c r="U1641" s="515" t="s">
        <v>20</v>
      </c>
    </row>
    <row r="1642" spans="1:21" ht="25.5" customHeight="1" thickBot="1">
      <c r="A1642" s="4"/>
      <c r="B1642" s="327"/>
      <c r="C1642" s="328"/>
      <c r="D1642" s="328"/>
      <c r="E1642" s="328"/>
      <c r="F1642" s="329"/>
      <c r="G1642" s="337"/>
      <c r="H1642" s="338"/>
      <c r="I1642" s="157" t="s">
        <v>26</v>
      </c>
      <c r="J1642" s="159" t="s">
        <v>27</v>
      </c>
      <c r="K1642" s="159" t="s">
        <v>28</v>
      </c>
      <c r="L1642" s="157" t="s">
        <v>26</v>
      </c>
      <c r="M1642" s="159" t="s">
        <v>27</v>
      </c>
      <c r="N1642" s="158" t="s">
        <v>28</v>
      </c>
      <c r="O1642" s="19" t="s">
        <v>26</v>
      </c>
      <c r="P1642" s="157" t="s">
        <v>27</v>
      </c>
      <c r="Q1642" s="20" t="s">
        <v>28</v>
      </c>
      <c r="R1642" s="21" t="s">
        <v>26</v>
      </c>
      <c r="S1642" s="156" t="s">
        <v>27</v>
      </c>
      <c r="T1642" s="159" t="s">
        <v>28</v>
      </c>
      <c r="U1642" s="516"/>
    </row>
    <row r="1643" spans="1:21" ht="15.75" thickBot="1">
      <c r="A1643" s="4"/>
      <c r="B1643" s="293" t="s">
        <v>29</v>
      </c>
      <c r="C1643" s="294"/>
      <c r="D1643" s="294"/>
      <c r="E1643" s="294"/>
      <c r="F1643" s="294"/>
      <c r="G1643" s="294"/>
      <c r="H1643" s="294"/>
      <c r="I1643" s="294"/>
      <c r="J1643" s="294"/>
      <c r="K1643" s="294"/>
      <c r="L1643" s="294"/>
      <c r="M1643" s="294"/>
      <c r="N1643" s="294"/>
      <c r="O1643" s="294"/>
      <c r="P1643" s="294"/>
      <c r="Q1643" s="294"/>
      <c r="R1643" s="294"/>
      <c r="S1643" s="294"/>
      <c r="T1643" s="294"/>
      <c r="U1643" s="295"/>
    </row>
    <row r="1644" spans="1:21" s="40" customFormat="1" ht="15.75" customHeight="1">
      <c r="A1644" s="134"/>
      <c r="B1644" s="296" t="s">
        <v>82</v>
      </c>
      <c r="C1644" s="297"/>
      <c r="D1644" s="297"/>
      <c r="E1644" s="297"/>
      <c r="F1644" s="298"/>
      <c r="G1644" s="299">
        <v>276000</v>
      </c>
      <c r="H1644" s="300"/>
      <c r="I1644" s="133">
        <v>23000</v>
      </c>
      <c r="J1644" s="133">
        <v>0</v>
      </c>
      <c r="K1644" s="133">
        <v>0</v>
      </c>
      <c r="L1644" s="133">
        <v>14474.04</v>
      </c>
      <c r="M1644" s="133">
        <v>0</v>
      </c>
      <c r="N1644" s="133">
        <v>0</v>
      </c>
      <c r="O1644" s="133">
        <f>+I1644+O1489</f>
        <v>253000</v>
      </c>
      <c r="P1644" s="133">
        <f t="shared" ref="P1644:T1644" si="192">+J1644+P1489</f>
        <v>0</v>
      </c>
      <c r="Q1644" s="135">
        <f t="shared" si="192"/>
        <v>0</v>
      </c>
      <c r="R1644" s="133">
        <f t="shared" si="192"/>
        <v>241105.69999999998</v>
      </c>
      <c r="S1644" s="133">
        <f t="shared" si="192"/>
        <v>0</v>
      </c>
      <c r="T1644" s="135">
        <f t="shared" si="192"/>
        <v>0</v>
      </c>
      <c r="U1644" s="136">
        <f>R1644/G1644</f>
        <v>0.87357137681159414</v>
      </c>
    </row>
    <row r="1645" spans="1:21" s="40" customFormat="1" ht="15" customHeight="1">
      <c r="A1645" s="134"/>
      <c r="B1645" s="301" t="s">
        <v>83</v>
      </c>
      <c r="C1645" s="302"/>
      <c r="D1645" s="302"/>
      <c r="E1645" s="302"/>
      <c r="F1645" s="303"/>
      <c r="G1645" s="304">
        <v>270000</v>
      </c>
      <c r="H1645" s="305"/>
      <c r="I1645" s="160">
        <v>22500</v>
      </c>
      <c r="J1645" s="89">
        <v>0</v>
      </c>
      <c r="K1645" s="89">
        <v>0</v>
      </c>
      <c r="L1645" s="89">
        <v>20202.3</v>
      </c>
      <c r="M1645" s="89">
        <v>0</v>
      </c>
      <c r="N1645" s="89">
        <v>0</v>
      </c>
      <c r="O1645" s="89">
        <f t="shared" ref="O1645:O1654" si="193">+I1645+O1490</f>
        <v>247500</v>
      </c>
      <c r="P1645" s="89">
        <f t="shared" ref="P1645:P1654" si="194">+J1645+P1490</f>
        <v>0</v>
      </c>
      <c r="Q1645" s="89">
        <f t="shared" ref="Q1645:Q1654" si="195">+K1645+Q1490</f>
        <v>0</v>
      </c>
      <c r="R1645" s="89">
        <f t="shared" ref="R1645:R1654" si="196">+L1645+R1490</f>
        <v>250303.39999999997</v>
      </c>
      <c r="S1645" s="89">
        <f t="shared" ref="S1645:S1654" si="197">+M1645+S1490</f>
        <v>0</v>
      </c>
      <c r="T1645" s="89">
        <f t="shared" ref="T1645:T1654" si="198">+N1645+T1490</f>
        <v>0</v>
      </c>
      <c r="U1645" s="138">
        <f>R1645/G1645</f>
        <v>0.92704962962962945</v>
      </c>
    </row>
    <row r="1646" spans="1:21" s="40" customFormat="1" ht="15" customHeight="1">
      <c r="A1646" s="134"/>
      <c r="B1646" s="301" t="s">
        <v>85</v>
      </c>
      <c r="C1646" s="302"/>
      <c r="D1646" s="302"/>
      <c r="E1646" s="302"/>
      <c r="F1646" s="303"/>
      <c r="G1646" s="304">
        <v>8250</v>
      </c>
      <c r="H1646" s="305"/>
      <c r="I1646" s="207">
        <v>0</v>
      </c>
      <c r="J1646" s="89">
        <v>0</v>
      </c>
      <c r="K1646" s="89">
        <v>0</v>
      </c>
      <c r="L1646" s="89">
        <v>0</v>
      </c>
      <c r="M1646" s="89">
        <v>0</v>
      </c>
      <c r="N1646" s="89">
        <v>0</v>
      </c>
      <c r="O1646" s="89">
        <f t="shared" si="193"/>
        <v>8250</v>
      </c>
      <c r="P1646" s="89">
        <f t="shared" si="194"/>
        <v>0</v>
      </c>
      <c r="Q1646" s="89">
        <f t="shared" si="195"/>
        <v>0</v>
      </c>
      <c r="R1646" s="89">
        <f t="shared" si="196"/>
        <v>8250</v>
      </c>
      <c r="S1646" s="89">
        <f t="shared" si="197"/>
        <v>0</v>
      </c>
      <c r="T1646" s="89">
        <f t="shared" si="198"/>
        <v>0</v>
      </c>
      <c r="U1646" s="138">
        <f>R1646/G1646</f>
        <v>1</v>
      </c>
    </row>
    <row r="1647" spans="1:21" s="40" customFormat="1">
      <c r="A1647" s="134"/>
      <c r="B1647" s="301" t="s">
        <v>136</v>
      </c>
      <c r="C1647" s="302"/>
      <c r="D1647" s="302"/>
      <c r="E1647" s="302"/>
      <c r="F1647" s="303"/>
      <c r="G1647" s="304">
        <v>135300</v>
      </c>
      <c r="H1647" s="305"/>
      <c r="I1647" s="207">
        <v>0</v>
      </c>
      <c r="J1647" s="89">
        <v>0</v>
      </c>
      <c r="K1647" s="89">
        <v>0</v>
      </c>
      <c r="L1647" s="89">
        <v>0</v>
      </c>
      <c r="M1647" s="89">
        <v>0</v>
      </c>
      <c r="N1647" s="89">
        <v>0</v>
      </c>
      <c r="O1647" s="89">
        <f t="shared" si="193"/>
        <v>135300</v>
      </c>
      <c r="P1647" s="89">
        <f t="shared" si="194"/>
        <v>0</v>
      </c>
      <c r="Q1647" s="89">
        <f t="shared" si="195"/>
        <v>0</v>
      </c>
      <c r="R1647" s="89">
        <f t="shared" si="196"/>
        <v>128476.61</v>
      </c>
      <c r="S1647" s="89">
        <f t="shared" si="197"/>
        <v>0</v>
      </c>
      <c r="T1647" s="89">
        <f t="shared" si="198"/>
        <v>0</v>
      </c>
      <c r="U1647" s="138">
        <f>R1647/G1647</f>
        <v>0.94956844050258682</v>
      </c>
    </row>
    <row r="1648" spans="1:21" s="40" customFormat="1" ht="15" customHeight="1">
      <c r="A1648" s="134"/>
      <c r="B1648" s="301" t="s">
        <v>141</v>
      </c>
      <c r="C1648" s="302"/>
      <c r="D1648" s="302"/>
      <c r="E1648" s="302"/>
      <c r="F1648" s="303"/>
      <c r="G1648" s="304">
        <v>45500</v>
      </c>
      <c r="H1648" s="305"/>
      <c r="I1648" s="207">
        <v>0</v>
      </c>
      <c r="J1648" s="89">
        <v>0</v>
      </c>
      <c r="K1648" s="89">
        <v>0</v>
      </c>
      <c r="L1648" s="89">
        <v>0</v>
      </c>
      <c r="M1648" s="89">
        <v>0</v>
      </c>
      <c r="N1648" s="89">
        <v>0</v>
      </c>
      <c r="O1648" s="89">
        <f t="shared" si="193"/>
        <v>0</v>
      </c>
      <c r="P1648" s="89">
        <f t="shared" si="194"/>
        <v>0</v>
      </c>
      <c r="Q1648" s="89">
        <f t="shared" si="195"/>
        <v>0</v>
      </c>
      <c r="R1648" s="89">
        <f t="shared" si="196"/>
        <v>0</v>
      </c>
      <c r="S1648" s="89">
        <f t="shared" si="197"/>
        <v>0</v>
      </c>
      <c r="T1648" s="89">
        <f t="shared" si="198"/>
        <v>0</v>
      </c>
      <c r="U1648" s="138">
        <f>R1648/G1648</f>
        <v>0</v>
      </c>
    </row>
    <row r="1649" spans="1:21">
      <c r="A1649" s="23"/>
      <c r="B1649" s="301" t="s">
        <v>128</v>
      </c>
      <c r="C1649" s="302"/>
      <c r="D1649" s="302"/>
      <c r="E1649" s="302"/>
      <c r="F1649" s="303"/>
      <c r="G1649" s="304">
        <v>40000</v>
      </c>
      <c r="H1649" s="305"/>
      <c r="I1649" s="207">
        <v>0</v>
      </c>
      <c r="J1649" s="89">
        <v>0</v>
      </c>
      <c r="K1649" s="89">
        <v>0</v>
      </c>
      <c r="L1649" s="89">
        <v>3769.08</v>
      </c>
      <c r="M1649" s="89">
        <v>0</v>
      </c>
      <c r="N1649" s="89">
        <v>0</v>
      </c>
      <c r="O1649" s="89">
        <f t="shared" si="193"/>
        <v>40000</v>
      </c>
      <c r="P1649" s="89">
        <f t="shared" si="194"/>
        <v>0</v>
      </c>
      <c r="Q1649" s="89">
        <f t="shared" si="195"/>
        <v>0</v>
      </c>
      <c r="R1649" s="89">
        <f t="shared" si="196"/>
        <v>34627.35</v>
      </c>
      <c r="S1649" s="89">
        <f t="shared" si="197"/>
        <v>0</v>
      </c>
      <c r="T1649" s="89">
        <f t="shared" si="198"/>
        <v>0</v>
      </c>
      <c r="U1649" s="138">
        <f t="shared" ref="U1649:U1650" si="199">R1649/G1649</f>
        <v>0.86568374999999997</v>
      </c>
    </row>
    <row r="1650" spans="1:21" s="162" customFormat="1">
      <c r="A1650" s="161"/>
      <c r="B1650" s="301" t="s">
        <v>86</v>
      </c>
      <c r="C1650" s="302"/>
      <c r="D1650" s="302"/>
      <c r="E1650" s="302"/>
      <c r="F1650" s="303"/>
      <c r="G1650" s="304">
        <v>1500</v>
      </c>
      <c r="H1650" s="305"/>
      <c r="I1650" s="207">
        <v>0</v>
      </c>
      <c r="J1650" s="89">
        <v>0</v>
      </c>
      <c r="K1650" s="89">
        <v>0</v>
      </c>
      <c r="L1650" s="89">
        <v>0</v>
      </c>
      <c r="M1650" s="89">
        <v>0</v>
      </c>
      <c r="N1650" s="89">
        <v>0</v>
      </c>
      <c r="O1650" s="89">
        <f t="shared" si="193"/>
        <v>1500</v>
      </c>
      <c r="P1650" s="89">
        <f t="shared" si="194"/>
        <v>0</v>
      </c>
      <c r="Q1650" s="89">
        <f t="shared" si="195"/>
        <v>0</v>
      </c>
      <c r="R1650" s="89">
        <f t="shared" si="196"/>
        <v>422</v>
      </c>
      <c r="S1650" s="89">
        <f t="shared" si="197"/>
        <v>0</v>
      </c>
      <c r="T1650" s="89">
        <f t="shared" si="198"/>
        <v>0</v>
      </c>
      <c r="U1650" s="138">
        <f t="shared" si="199"/>
        <v>0.28133333333333332</v>
      </c>
    </row>
    <row r="1651" spans="1:21" ht="15" customHeight="1">
      <c r="A1651" s="23"/>
      <c r="B1651" s="301" t="s">
        <v>129</v>
      </c>
      <c r="C1651" s="302"/>
      <c r="D1651" s="302"/>
      <c r="E1651" s="302"/>
      <c r="F1651" s="303"/>
      <c r="G1651" s="304">
        <v>3800</v>
      </c>
      <c r="H1651" s="305"/>
      <c r="I1651" s="207">
        <v>0</v>
      </c>
      <c r="J1651" s="89">
        <v>0</v>
      </c>
      <c r="K1651" s="89">
        <v>0</v>
      </c>
      <c r="L1651" s="89">
        <v>0</v>
      </c>
      <c r="M1651" s="89">
        <v>0</v>
      </c>
      <c r="N1651" s="89">
        <v>0</v>
      </c>
      <c r="O1651" s="89">
        <f t="shared" si="193"/>
        <v>3800</v>
      </c>
      <c r="P1651" s="89">
        <f t="shared" si="194"/>
        <v>0</v>
      </c>
      <c r="Q1651" s="89">
        <f t="shared" si="195"/>
        <v>0</v>
      </c>
      <c r="R1651" s="89">
        <f t="shared" si="196"/>
        <v>3799.9</v>
      </c>
      <c r="S1651" s="89">
        <f t="shared" si="197"/>
        <v>0</v>
      </c>
      <c r="T1651" s="89">
        <f t="shared" si="198"/>
        <v>0</v>
      </c>
      <c r="U1651" s="138">
        <f>R1651/G1651</f>
        <v>0.99997368421052635</v>
      </c>
    </row>
    <row r="1652" spans="1:21">
      <c r="A1652" s="23"/>
      <c r="B1652" s="301" t="s">
        <v>130</v>
      </c>
      <c r="C1652" s="302"/>
      <c r="D1652" s="302"/>
      <c r="E1652" s="302"/>
      <c r="F1652" s="303"/>
      <c r="G1652" s="304">
        <v>7500</v>
      </c>
      <c r="H1652" s="452"/>
      <c r="I1652" s="139">
        <v>0</v>
      </c>
      <c r="J1652" s="139">
        <v>0</v>
      </c>
      <c r="K1652" s="139">
        <v>0</v>
      </c>
      <c r="L1652" s="139">
        <v>0</v>
      </c>
      <c r="M1652" s="139">
        <v>0</v>
      </c>
      <c r="N1652" s="139">
        <v>0</v>
      </c>
      <c r="O1652" s="139">
        <f t="shared" si="193"/>
        <v>7500</v>
      </c>
      <c r="P1652" s="139">
        <f t="shared" si="194"/>
        <v>0</v>
      </c>
      <c r="Q1652" s="139">
        <f t="shared" si="195"/>
        <v>0</v>
      </c>
      <c r="R1652" s="139">
        <f t="shared" si="196"/>
        <v>6148.22</v>
      </c>
      <c r="S1652" s="139">
        <f t="shared" si="197"/>
        <v>0</v>
      </c>
      <c r="T1652" s="139">
        <f t="shared" si="198"/>
        <v>0</v>
      </c>
      <c r="U1652" s="180">
        <f>R1652/G1652</f>
        <v>0.81976266666666675</v>
      </c>
    </row>
    <row r="1653" spans="1:21" ht="15" customHeight="1">
      <c r="A1653" s="23"/>
      <c r="B1653" s="301" t="s">
        <v>131</v>
      </c>
      <c r="C1653" s="302"/>
      <c r="D1653" s="302"/>
      <c r="E1653" s="302"/>
      <c r="F1653" s="303"/>
      <c r="G1653" s="304">
        <v>36000</v>
      </c>
      <c r="H1653" s="452"/>
      <c r="I1653" s="139">
        <v>0</v>
      </c>
      <c r="J1653" s="139">
        <v>0</v>
      </c>
      <c r="K1653" s="139">
        <v>0</v>
      </c>
      <c r="L1653" s="139">
        <v>0</v>
      </c>
      <c r="M1653" s="139">
        <v>0</v>
      </c>
      <c r="N1653" s="139">
        <v>0</v>
      </c>
      <c r="O1653" s="139">
        <f t="shared" si="193"/>
        <v>36000</v>
      </c>
      <c r="P1653" s="139">
        <f t="shared" si="194"/>
        <v>0</v>
      </c>
      <c r="Q1653" s="139">
        <f t="shared" si="195"/>
        <v>0</v>
      </c>
      <c r="R1653" s="139">
        <f t="shared" si="196"/>
        <v>36000</v>
      </c>
      <c r="S1653" s="139">
        <f t="shared" si="197"/>
        <v>0</v>
      </c>
      <c r="T1653" s="139">
        <f t="shared" si="198"/>
        <v>0</v>
      </c>
      <c r="U1653" s="180">
        <f>R1653/G1653</f>
        <v>1</v>
      </c>
    </row>
    <row r="1654" spans="1:21">
      <c r="A1654" s="23"/>
      <c r="B1654" s="301" t="s">
        <v>87</v>
      </c>
      <c r="C1654" s="302"/>
      <c r="D1654" s="302"/>
      <c r="E1654" s="302"/>
      <c r="F1654" s="303"/>
      <c r="G1654" s="304">
        <v>6250</v>
      </c>
      <c r="H1654" s="452"/>
      <c r="I1654" s="139">
        <v>1250</v>
      </c>
      <c r="J1654" s="139">
        <v>0</v>
      </c>
      <c r="K1654" s="139">
        <v>0</v>
      </c>
      <c r="L1654" s="139">
        <v>0</v>
      </c>
      <c r="M1654" s="139">
        <v>0</v>
      </c>
      <c r="N1654" s="139">
        <v>0</v>
      </c>
      <c r="O1654" s="139">
        <f t="shared" si="193"/>
        <v>6250</v>
      </c>
      <c r="P1654" s="139">
        <f t="shared" si="194"/>
        <v>0</v>
      </c>
      <c r="Q1654" s="139">
        <f t="shared" si="195"/>
        <v>0</v>
      </c>
      <c r="R1654" s="139">
        <f t="shared" si="196"/>
        <v>438</v>
      </c>
      <c r="S1654" s="139">
        <f t="shared" si="197"/>
        <v>0</v>
      </c>
      <c r="T1654" s="139">
        <f t="shared" si="198"/>
        <v>0</v>
      </c>
      <c r="U1654" s="180">
        <f>R1654/G1654</f>
        <v>7.0080000000000003E-2</v>
      </c>
    </row>
    <row r="1655" spans="1:21" ht="15.75" thickBot="1">
      <c r="A1655" s="23"/>
      <c r="B1655" s="493"/>
      <c r="C1655" s="494"/>
      <c r="D1655" s="494"/>
      <c r="E1655" s="494"/>
      <c r="F1655" s="495"/>
      <c r="G1655" s="304"/>
      <c r="H1655" s="452"/>
      <c r="I1655" s="139"/>
      <c r="J1655" s="139"/>
      <c r="K1655" s="139"/>
      <c r="L1655" s="139"/>
      <c r="M1655" s="139"/>
      <c r="N1655" s="139"/>
      <c r="O1655" s="139"/>
      <c r="P1655" s="139"/>
      <c r="Q1655" s="139"/>
      <c r="R1655" s="139"/>
      <c r="S1655" s="139"/>
      <c r="T1655" s="139"/>
      <c r="U1655" s="140"/>
    </row>
    <row r="1656" spans="1:21" ht="15.75" thickBot="1">
      <c r="A1656" s="23"/>
      <c r="B1656" s="498" t="s">
        <v>21</v>
      </c>
      <c r="C1656" s="499"/>
      <c r="D1656" s="499"/>
      <c r="E1656" s="499"/>
      <c r="F1656" s="500"/>
      <c r="G1656" s="501">
        <f>SUM(G1644:H1655)</f>
        <v>830100</v>
      </c>
      <c r="H1656" s="502"/>
      <c r="I1656" s="141">
        <f>SUM(I1644:I1655)</f>
        <v>46750</v>
      </c>
      <c r="J1656" s="141"/>
      <c r="K1656" s="141"/>
      <c r="L1656" s="141">
        <f>SUM(L1644:L1655)</f>
        <v>38445.42</v>
      </c>
      <c r="M1656" s="141"/>
      <c r="N1656" s="141"/>
      <c r="O1656" s="141">
        <f>SUM(O1644:O1655)</f>
        <v>739100</v>
      </c>
      <c r="P1656" s="141"/>
      <c r="Q1656" s="141"/>
      <c r="R1656" s="141">
        <f>SUM(R1644:R1655)</f>
        <v>709571.17999999993</v>
      </c>
      <c r="S1656" s="141"/>
      <c r="T1656" s="142"/>
      <c r="U1656" s="143">
        <f>R1656/G1656</f>
        <v>0.85480204794603054</v>
      </c>
    </row>
    <row r="1657" spans="1:21" ht="15.75" thickBot="1">
      <c r="A1657" s="23"/>
      <c r="B1657" s="494"/>
      <c r="C1657" s="494"/>
      <c r="D1657" s="494"/>
      <c r="E1657" s="494"/>
      <c r="F1657" s="494"/>
      <c r="G1657" s="507"/>
      <c r="H1657" s="507"/>
      <c r="I1657" s="207"/>
      <c r="J1657" s="207"/>
      <c r="K1657" s="207"/>
      <c r="L1657" s="207"/>
      <c r="M1657" s="207"/>
      <c r="N1657" s="207"/>
      <c r="O1657" s="207"/>
      <c r="P1657" s="207"/>
      <c r="Q1657" s="207"/>
      <c r="R1657" s="207"/>
      <c r="S1657" s="207"/>
      <c r="T1657" s="207"/>
      <c r="U1657" s="204"/>
    </row>
    <row r="1658" spans="1:21" ht="15.75" thickBot="1">
      <c r="A1658" s="23"/>
      <c r="B1658" s="508" t="s">
        <v>30</v>
      </c>
      <c r="C1658" s="509"/>
      <c r="D1658" s="509"/>
      <c r="E1658" s="509"/>
      <c r="F1658" s="509"/>
      <c r="G1658" s="509"/>
      <c r="H1658" s="509"/>
      <c r="I1658" s="509"/>
      <c r="J1658" s="509"/>
      <c r="K1658" s="509"/>
      <c r="L1658" s="509"/>
      <c r="M1658" s="509"/>
      <c r="N1658" s="509"/>
      <c r="O1658" s="509"/>
      <c r="P1658" s="509"/>
      <c r="Q1658" s="509"/>
      <c r="R1658" s="509"/>
      <c r="S1658" s="509"/>
      <c r="T1658" s="509"/>
      <c r="U1658" s="510"/>
    </row>
    <row r="1659" spans="1:21" ht="15" customHeight="1">
      <c r="A1659" s="23"/>
      <c r="B1659" s="301" t="s">
        <v>88</v>
      </c>
      <c r="C1659" s="302"/>
      <c r="D1659" s="302"/>
      <c r="E1659" s="302"/>
      <c r="F1659" s="303"/>
      <c r="G1659" s="299">
        <v>45000</v>
      </c>
      <c r="H1659" s="483"/>
      <c r="I1659" s="144">
        <v>0</v>
      </c>
      <c r="J1659" s="144">
        <v>0</v>
      </c>
      <c r="K1659" s="144">
        <v>0</v>
      </c>
      <c r="L1659" s="144">
        <v>0</v>
      </c>
      <c r="M1659" s="144">
        <v>0</v>
      </c>
      <c r="N1659" s="144">
        <v>0</v>
      </c>
      <c r="O1659" s="144">
        <f t="shared" ref="O1659:O1664" si="200">+I1659+O1504</f>
        <v>45000</v>
      </c>
      <c r="P1659" s="144">
        <f t="shared" ref="P1659:P1664" si="201">+J1659+P1504</f>
        <v>0</v>
      </c>
      <c r="Q1659" s="144">
        <f t="shared" ref="Q1659:Q1664" si="202">+K1659+Q1504</f>
        <v>0</v>
      </c>
      <c r="R1659" s="144">
        <f t="shared" ref="R1659:R1664" si="203">+L1659+R1504</f>
        <v>45000</v>
      </c>
      <c r="S1659" s="144">
        <f t="shared" ref="S1659:S1664" si="204">+M1659+S1504</f>
        <v>0</v>
      </c>
      <c r="T1659" s="133">
        <f t="shared" ref="T1659:T1664" si="205">+N1659+T1504</f>
        <v>0</v>
      </c>
      <c r="U1659" s="145">
        <f t="shared" ref="U1659:U1664" si="206">R1659/G1659</f>
        <v>1</v>
      </c>
    </row>
    <row r="1660" spans="1:21">
      <c r="A1660" s="23"/>
      <c r="B1660" s="301" t="s">
        <v>89</v>
      </c>
      <c r="C1660" s="302"/>
      <c r="D1660" s="302"/>
      <c r="E1660" s="302"/>
      <c r="F1660" s="303"/>
      <c r="G1660" s="304">
        <v>30000</v>
      </c>
      <c r="H1660" s="452"/>
      <c r="I1660" s="139">
        <v>0</v>
      </c>
      <c r="J1660" s="139">
        <v>0</v>
      </c>
      <c r="K1660" s="139">
        <v>0</v>
      </c>
      <c r="L1660" s="139">
        <v>0</v>
      </c>
      <c r="M1660" s="139">
        <v>0</v>
      </c>
      <c r="N1660" s="139">
        <v>0</v>
      </c>
      <c r="O1660" s="139">
        <f t="shared" si="200"/>
        <v>0</v>
      </c>
      <c r="P1660" s="139">
        <f t="shared" si="201"/>
        <v>0</v>
      </c>
      <c r="Q1660" s="139">
        <f t="shared" si="202"/>
        <v>0</v>
      </c>
      <c r="R1660" s="139">
        <f t="shared" si="203"/>
        <v>0</v>
      </c>
      <c r="S1660" s="139">
        <f t="shared" si="204"/>
        <v>0</v>
      </c>
      <c r="T1660" s="89">
        <f t="shared" si="205"/>
        <v>0</v>
      </c>
      <c r="U1660" s="138">
        <f t="shared" si="206"/>
        <v>0</v>
      </c>
    </row>
    <row r="1661" spans="1:21">
      <c r="A1661" s="23"/>
      <c r="B1661" s="301" t="s">
        <v>92</v>
      </c>
      <c r="C1661" s="302"/>
      <c r="D1661" s="302"/>
      <c r="E1661" s="302"/>
      <c r="F1661" s="303"/>
      <c r="G1661" s="304">
        <v>36000</v>
      </c>
      <c r="H1661" s="452"/>
      <c r="I1661" s="139">
        <v>0</v>
      </c>
      <c r="J1661" s="139">
        <v>0</v>
      </c>
      <c r="K1661" s="139">
        <v>0</v>
      </c>
      <c r="L1661" s="139">
        <v>0</v>
      </c>
      <c r="M1661" s="139">
        <v>0</v>
      </c>
      <c r="N1661" s="139">
        <v>0</v>
      </c>
      <c r="O1661" s="139">
        <f t="shared" si="200"/>
        <v>36000</v>
      </c>
      <c r="P1661" s="139">
        <f t="shared" si="201"/>
        <v>0</v>
      </c>
      <c r="Q1661" s="139">
        <f t="shared" si="202"/>
        <v>0</v>
      </c>
      <c r="R1661" s="139">
        <f t="shared" si="203"/>
        <v>35992.49</v>
      </c>
      <c r="S1661" s="139">
        <f t="shared" si="204"/>
        <v>0</v>
      </c>
      <c r="T1661" s="89">
        <f t="shared" si="205"/>
        <v>0</v>
      </c>
      <c r="U1661" s="138">
        <f t="shared" si="206"/>
        <v>0.99979138888888885</v>
      </c>
    </row>
    <row r="1662" spans="1:21" ht="15" customHeight="1">
      <c r="A1662" s="23"/>
      <c r="B1662" s="301" t="s">
        <v>90</v>
      </c>
      <c r="C1662" s="302"/>
      <c r="D1662" s="302"/>
      <c r="E1662" s="302"/>
      <c r="F1662" s="303"/>
      <c r="G1662" s="304">
        <v>32000</v>
      </c>
      <c r="H1662" s="452"/>
      <c r="I1662" s="139">
        <v>0</v>
      </c>
      <c r="J1662" s="139">
        <v>0</v>
      </c>
      <c r="K1662" s="139">
        <v>0</v>
      </c>
      <c r="L1662" s="139">
        <v>0</v>
      </c>
      <c r="M1662" s="139">
        <v>0</v>
      </c>
      <c r="N1662" s="139">
        <v>0</v>
      </c>
      <c r="O1662" s="139">
        <f t="shared" si="200"/>
        <v>32000</v>
      </c>
      <c r="P1662" s="139">
        <f t="shared" si="201"/>
        <v>0</v>
      </c>
      <c r="Q1662" s="139">
        <f t="shared" si="202"/>
        <v>0</v>
      </c>
      <c r="R1662" s="139">
        <f t="shared" si="203"/>
        <v>32000</v>
      </c>
      <c r="S1662" s="139">
        <f t="shared" si="204"/>
        <v>0</v>
      </c>
      <c r="T1662" s="89">
        <f t="shared" si="205"/>
        <v>0</v>
      </c>
      <c r="U1662" s="138">
        <f t="shared" si="206"/>
        <v>1</v>
      </c>
    </row>
    <row r="1663" spans="1:21" ht="15" customHeight="1">
      <c r="A1663" s="23"/>
      <c r="B1663" s="301" t="s">
        <v>91</v>
      </c>
      <c r="C1663" s="302"/>
      <c r="D1663" s="302"/>
      <c r="E1663" s="302"/>
      <c r="F1663" s="303"/>
      <c r="G1663" s="304">
        <v>22500</v>
      </c>
      <c r="H1663" s="452"/>
      <c r="I1663" s="139">
        <v>0</v>
      </c>
      <c r="J1663" s="139">
        <v>0</v>
      </c>
      <c r="K1663" s="139">
        <v>0</v>
      </c>
      <c r="L1663" s="139">
        <v>0</v>
      </c>
      <c r="M1663" s="139">
        <v>0</v>
      </c>
      <c r="N1663" s="139">
        <v>0</v>
      </c>
      <c r="O1663" s="139">
        <f t="shared" si="200"/>
        <v>15000</v>
      </c>
      <c r="P1663" s="139">
        <f t="shared" si="201"/>
        <v>0</v>
      </c>
      <c r="Q1663" s="139">
        <f t="shared" si="202"/>
        <v>0</v>
      </c>
      <c r="R1663" s="139">
        <f t="shared" si="203"/>
        <v>15000</v>
      </c>
      <c r="S1663" s="139">
        <f t="shared" si="204"/>
        <v>0</v>
      </c>
      <c r="T1663" s="89">
        <f t="shared" si="205"/>
        <v>0</v>
      </c>
      <c r="U1663" s="138">
        <f t="shared" si="206"/>
        <v>0.66666666666666663</v>
      </c>
    </row>
    <row r="1664" spans="1:21" ht="15" customHeight="1">
      <c r="A1664" s="23"/>
      <c r="B1664" s="301" t="s">
        <v>93</v>
      </c>
      <c r="C1664" s="302"/>
      <c r="D1664" s="302"/>
      <c r="E1664" s="302"/>
      <c r="F1664" s="303"/>
      <c r="G1664" s="304">
        <v>4400</v>
      </c>
      <c r="H1664" s="452"/>
      <c r="I1664" s="139">
        <v>0</v>
      </c>
      <c r="J1664" s="139">
        <v>0</v>
      </c>
      <c r="K1664" s="139">
        <v>0</v>
      </c>
      <c r="L1664" s="139">
        <v>0</v>
      </c>
      <c r="M1664" s="139">
        <v>0</v>
      </c>
      <c r="N1664" s="139">
        <v>0</v>
      </c>
      <c r="O1664" s="139">
        <f t="shared" si="200"/>
        <v>4400</v>
      </c>
      <c r="P1664" s="139">
        <f t="shared" si="201"/>
        <v>0</v>
      </c>
      <c r="Q1664" s="139">
        <f t="shared" si="202"/>
        <v>0</v>
      </c>
      <c r="R1664" s="139">
        <f t="shared" si="203"/>
        <v>2183.94</v>
      </c>
      <c r="S1664" s="139">
        <f t="shared" si="204"/>
        <v>0</v>
      </c>
      <c r="T1664" s="89">
        <f t="shared" si="205"/>
        <v>0</v>
      </c>
      <c r="U1664" s="138">
        <f t="shared" si="206"/>
        <v>0.49635000000000001</v>
      </c>
    </row>
    <row r="1665" spans="1:22" ht="15.75" thickBot="1">
      <c r="A1665" s="23"/>
      <c r="B1665" s="493"/>
      <c r="C1665" s="494"/>
      <c r="D1665" s="494"/>
      <c r="E1665" s="494"/>
      <c r="F1665" s="495"/>
      <c r="G1665" s="496"/>
      <c r="H1665" s="497"/>
      <c r="I1665" s="182"/>
      <c r="J1665" s="182"/>
      <c r="K1665" s="182"/>
      <c r="L1665" s="182"/>
      <c r="M1665" s="182"/>
      <c r="N1665" s="182"/>
      <c r="O1665" s="182"/>
      <c r="P1665" s="182"/>
      <c r="Q1665" s="182"/>
      <c r="R1665" s="182"/>
      <c r="S1665" s="182"/>
      <c r="T1665" s="183"/>
      <c r="U1665" s="205"/>
    </row>
    <row r="1666" spans="1:22" ht="15.75" thickBot="1">
      <c r="A1666" s="23"/>
      <c r="B1666" s="498" t="s">
        <v>21</v>
      </c>
      <c r="C1666" s="499"/>
      <c r="D1666" s="499"/>
      <c r="E1666" s="499"/>
      <c r="F1666" s="500"/>
      <c r="G1666" s="501">
        <f>SUM(G1659:H1665)</f>
        <v>169900</v>
      </c>
      <c r="H1666" s="502"/>
      <c r="I1666" s="141">
        <f>SUM(I1659:I1665)</f>
        <v>0</v>
      </c>
      <c r="J1666" s="141"/>
      <c r="K1666" s="141"/>
      <c r="L1666" s="141">
        <f>SUM(L1659:L1665)</f>
        <v>0</v>
      </c>
      <c r="M1666" s="141"/>
      <c r="N1666" s="141"/>
      <c r="O1666" s="141">
        <f>SUM(O1659:O1665)</f>
        <v>132400</v>
      </c>
      <c r="P1666" s="141"/>
      <c r="Q1666" s="141"/>
      <c r="R1666" s="141">
        <f>SUM(R1659:R1665)</f>
        <v>130176.43</v>
      </c>
      <c r="S1666" s="142"/>
      <c r="T1666" s="184"/>
      <c r="U1666" s="138">
        <f t="shared" ref="U1666" si="207">R1666/G1666</f>
        <v>0.76619440847557385</v>
      </c>
    </row>
    <row r="1667" spans="1:22" ht="15.75" thickBot="1">
      <c r="B1667" s="40"/>
      <c r="C1667" s="185"/>
      <c r="D1667" s="40"/>
      <c r="E1667" s="40"/>
      <c r="F1667" s="40"/>
      <c r="G1667" s="40"/>
      <c r="H1667" s="40"/>
      <c r="I1667" s="99">
        <f>SUM(I1666,I1656)</f>
        <v>46750</v>
      </c>
      <c r="J1667" s="40"/>
      <c r="K1667" s="40"/>
      <c r="L1667" s="99">
        <f>SUM(L1666,L1656)</f>
        <v>38445.42</v>
      </c>
      <c r="M1667" s="186"/>
      <c r="N1667" s="187"/>
      <c r="O1667" s="99">
        <f>SUM(O1666,O1656)</f>
        <v>871500</v>
      </c>
      <c r="P1667" s="40"/>
      <c r="Q1667" s="40"/>
      <c r="R1667" s="99">
        <f>SUM(R1666,R1656)</f>
        <v>839747.60999999987</v>
      </c>
      <c r="S1667" s="40"/>
      <c r="T1667" s="40"/>
      <c r="U1667" s="206"/>
    </row>
    <row r="1668" spans="1:22" ht="15.75" thickBot="1">
      <c r="B1668" s="275" t="s">
        <v>31</v>
      </c>
      <c r="C1668" s="276"/>
      <c r="D1668" s="276"/>
      <c r="E1668" s="276"/>
      <c r="F1668" s="276"/>
      <c r="G1668" s="276"/>
      <c r="H1668" s="276"/>
      <c r="I1668" s="276"/>
      <c r="J1668" s="276"/>
      <c r="K1668" s="276"/>
      <c r="L1668" s="276"/>
      <c r="M1668" s="276"/>
      <c r="N1668" s="276"/>
      <c r="O1668" s="276"/>
      <c r="P1668" s="276"/>
      <c r="Q1668" s="276"/>
      <c r="R1668" s="276"/>
      <c r="S1668" s="276"/>
      <c r="T1668" s="276"/>
      <c r="U1668" s="276"/>
      <c r="V1668" s="34"/>
    </row>
    <row r="1669" spans="1:22" ht="15" customHeight="1" thickBot="1">
      <c r="B1669" s="277"/>
      <c r="C1669" s="278"/>
      <c r="D1669" s="280" t="s">
        <v>15</v>
      </c>
      <c r="E1669" s="281"/>
      <c r="F1669" s="281"/>
      <c r="G1669" s="281"/>
      <c r="H1669" s="281"/>
      <c r="I1669" s="282"/>
      <c r="J1669" s="280" t="s">
        <v>32</v>
      </c>
      <c r="K1669" s="281"/>
      <c r="L1669" s="281"/>
      <c r="M1669" s="281"/>
      <c r="N1669" s="281"/>
      <c r="O1669" s="282"/>
      <c r="P1669" s="280" t="s">
        <v>17</v>
      </c>
      <c r="Q1669" s="281"/>
      <c r="R1669" s="281"/>
      <c r="S1669" s="281"/>
      <c r="T1669" s="281"/>
      <c r="U1669" s="202"/>
    </row>
    <row r="1670" spans="1:22" ht="15.75" customHeight="1" thickBot="1">
      <c r="B1670" s="229"/>
      <c r="C1670" s="279"/>
      <c r="D1670" s="503" t="s">
        <v>26</v>
      </c>
      <c r="E1670" s="504"/>
      <c r="F1670" s="504" t="s">
        <v>27</v>
      </c>
      <c r="G1670" s="504"/>
      <c r="H1670" s="505" t="s">
        <v>28</v>
      </c>
      <c r="I1670" s="506"/>
      <c r="J1670" s="503" t="s">
        <v>26</v>
      </c>
      <c r="K1670" s="504"/>
      <c r="L1670" s="504" t="s">
        <v>27</v>
      </c>
      <c r="M1670" s="504"/>
      <c r="N1670" s="505" t="s">
        <v>28</v>
      </c>
      <c r="O1670" s="506"/>
      <c r="P1670" s="503" t="s">
        <v>26</v>
      </c>
      <c r="Q1670" s="504"/>
      <c r="R1670" s="504" t="s">
        <v>27</v>
      </c>
      <c r="S1670" s="504"/>
      <c r="T1670" s="505" t="s">
        <v>28</v>
      </c>
      <c r="U1670" s="506"/>
    </row>
    <row r="1671" spans="1:22" ht="30" customHeight="1">
      <c r="A1671" s="23"/>
      <c r="B1671" s="243" t="s">
        <v>33</v>
      </c>
      <c r="C1671" s="244"/>
      <c r="D1671" s="487">
        <v>830100</v>
      </c>
      <c r="E1671" s="488"/>
      <c r="F1671" s="488">
        <v>0</v>
      </c>
      <c r="G1671" s="488"/>
      <c r="H1671" s="488">
        <v>0</v>
      </c>
      <c r="I1671" s="489"/>
      <c r="J1671" s="487">
        <f>+L1656</f>
        <v>38445.42</v>
      </c>
      <c r="K1671" s="488"/>
      <c r="L1671" s="488">
        <f>+M1656</f>
        <v>0</v>
      </c>
      <c r="M1671" s="488"/>
      <c r="N1671" s="488">
        <v>0</v>
      </c>
      <c r="O1671" s="489"/>
      <c r="P1671" s="487">
        <f>+R1656</f>
        <v>709571.17999999993</v>
      </c>
      <c r="Q1671" s="488"/>
      <c r="R1671" s="488">
        <f>+S1656</f>
        <v>0</v>
      </c>
      <c r="S1671" s="488"/>
      <c r="T1671" s="488">
        <v>0</v>
      </c>
      <c r="U1671" s="489"/>
    </row>
    <row r="1672" spans="1:22" ht="30" customHeight="1" thickBot="1">
      <c r="A1672" s="4"/>
      <c r="B1672" s="252" t="s">
        <v>34</v>
      </c>
      <c r="C1672" s="253"/>
      <c r="D1672" s="490">
        <v>169900</v>
      </c>
      <c r="E1672" s="491"/>
      <c r="F1672" s="491">
        <v>0</v>
      </c>
      <c r="G1672" s="491"/>
      <c r="H1672" s="491">
        <v>0</v>
      </c>
      <c r="I1672" s="492"/>
      <c r="J1672" s="490">
        <f>+L1666</f>
        <v>0</v>
      </c>
      <c r="K1672" s="491"/>
      <c r="L1672" s="491">
        <f>+M1666</f>
        <v>0</v>
      </c>
      <c r="M1672" s="491"/>
      <c r="N1672" s="491">
        <v>0</v>
      </c>
      <c r="O1672" s="492"/>
      <c r="P1672" s="490">
        <f>+R1666</f>
        <v>130176.43</v>
      </c>
      <c r="Q1672" s="491"/>
      <c r="R1672" s="491">
        <f>+S1666</f>
        <v>0</v>
      </c>
      <c r="S1672" s="491"/>
      <c r="T1672" s="491">
        <v>0</v>
      </c>
      <c r="U1672" s="492"/>
    </row>
    <row r="1673" spans="1:22" ht="15.75" thickBot="1">
      <c r="A1673" s="23"/>
      <c r="B1673" s="534" t="s">
        <v>21</v>
      </c>
      <c r="C1673" s="535"/>
      <c r="D1673" s="484">
        <f>SUM(D1671:E1672)</f>
        <v>1000000</v>
      </c>
      <c r="E1673" s="485"/>
      <c r="F1673" s="485">
        <f>SUM(F1671:G1672)</f>
        <v>0</v>
      </c>
      <c r="G1673" s="485"/>
      <c r="H1673" s="485">
        <f>SUM(H1671:I1672)</f>
        <v>0</v>
      </c>
      <c r="I1673" s="486"/>
      <c r="J1673" s="484">
        <f>SUM(J1671:K1672)</f>
        <v>38445.42</v>
      </c>
      <c r="K1673" s="485"/>
      <c r="L1673" s="485">
        <f>SUM(L1671:M1672)</f>
        <v>0</v>
      </c>
      <c r="M1673" s="485"/>
      <c r="N1673" s="485">
        <f>SUM(N1671:O1672)</f>
        <v>0</v>
      </c>
      <c r="O1673" s="486"/>
      <c r="P1673" s="484">
        <f>SUM(P1671:Q1672)</f>
        <v>839747.60999999987</v>
      </c>
      <c r="Q1673" s="485"/>
      <c r="R1673" s="485">
        <f>SUM(R1671:S1672)</f>
        <v>0</v>
      </c>
      <c r="S1673" s="485"/>
      <c r="T1673" s="485">
        <f>SUM(T1671:U1672)</f>
        <v>0</v>
      </c>
      <c r="U1673" s="486"/>
    </row>
    <row r="1674" spans="1:22">
      <c r="A1674" s="23"/>
      <c r="B1674" s="157"/>
      <c r="C1674" s="157"/>
      <c r="D1674" s="157"/>
      <c r="E1674" s="157"/>
      <c r="F1674" s="154"/>
      <c r="G1674" s="154"/>
      <c r="H1674" s="153"/>
      <c r="I1674" s="153"/>
      <c r="J1674" s="154"/>
      <c r="K1674" s="154"/>
      <c r="L1674" s="154"/>
      <c r="M1674" s="153"/>
      <c r="N1674" s="154"/>
      <c r="O1674" s="153"/>
      <c r="P1674" s="153"/>
      <c r="Q1674" s="154"/>
      <c r="R1674" s="23"/>
      <c r="S1674" s="23"/>
      <c r="T1674" s="23"/>
      <c r="U1674" s="203"/>
    </row>
    <row r="1675" spans="1:22" ht="15.75" thickBot="1">
      <c r="A1675" s="23"/>
      <c r="B1675" s="157"/>
      <c r="C1675" s="157"/>
      <c r="D1675" s="157"/>
      <c r="E1675" s="157"/>
      <c r="F1675" s="154"/>
      <c r="G1675" s="154"/>
      <c r="H1675" s="154"/>
      <c r="I1675" s="154"/>
      <c r="J1675" s="154"/>
      <c r="K1675" s="154"/>
      <c r="L1675" s="154"/>
      <c r="M1675" s="154"/>
      <c r="N1675" s="101"/>
      <c r="O1675" s="154"/>
      <c r="P1675" s="154"/>
      <c r="Q1675" s="154"/>
      <c r="R1675" s="23"/>
      <c r="S1675" s="23"/>
      <c r="T1675" s="23"/>
      <c r="U1675" s="203"/>
    </row>
    <row r="1676" spans="1:22" ht="15.75" thickBot="1">
      <c r="B1676" s="227" t="s">
        <v>35</v>
      </c>
      <c r="C1676" s="228"/>
      <c r="D1676" s="228"/>
      <c r="E1676" s="229"/>
      <c r="F1676" s="215"/>
      <c r="G1676" s="215"/>
      <c r="H1676" s="215"/>
      <c r="I1676" s="215"/>
      <c r="J1676" s="215"/>
      <c r="K1676" s="215"/>
      <c r="L1676" s="215"/>
      <c r="M1676" s="215"/>
      <c r="N1676" s="215"/>
      <c r="O1676" s="215"/>
      <c r="P1676" s="215"/>
      <c r="Q1676" s="215"/>
      <c r="R1676" s="215"/>
      <c r="S1676" s="215"/>
      <c r="T1676" s="215"/>
      <c r="U1676" s="215"/>
    </row>
    <row r="1677" spans="1:22">
      <c r="B1677" s="230"/>
      <c r="C1677" s="231"/>
      <c r="D1677" s="231"/>
      <c r="E1677" s="231"/>
      <c r="F1677" s="231"/>
      <c r="G1677" s="231"/>
      <c r="H1677" s="231"/>
      <c r="I1677" s="231"/>
      <c r="J1677" s="231"/>
      <c r="K1677" s="231"/>
      <c r="L1677" s="231"/>
      <c r="M1677" s="231"/>
      <c r="N1677" s="231"/>
      <c r="O1677" s="231"/>
      <c r="P1677" s="231"/>
      <c r="Q1677" s="231"/>
      <c r="R1677" s="231"/>
      <c r="S1677" s="231"/>
      <c r="T1677" s="231"/>
      <c r="U1677" s="232"/>
    </row>
    <row r="1678" spans="1:22">
      <c r="B1678" s="233"/>
      <c r="C1678" s="234"/>
      <c r="D1678" s="234"/>
      <c r="E1678" s="234"/>
      <c r="F1678" s="234"/>
      <c r="G1678" s="234"/>
      <c r="H1678" s="234"/>
      <c r="I1678" s="234"/>
      <c r="J1678" s="234"/>
      <c r="K1678" s="234"/>
      <c r="L1678" s="234"/>
      <c r="M1678" s="234"/>
      <c r="N1678" s="234"/>
      <c r="O1678" s="234"/>
      <c r="P1678" s="234"/>
      <c r="Q1678" s="234"/>
      <c r="R1678" s="234"/>
      <c r="S1678" s="234"/>
      <c r="T1678" s="234"/>
      <c r="U1678" s="235"/>
    </row>
    <row r="1679" spans="1:22">
      <c r="B1679" s="233"/>
      <c r="C1679" s="234"/>
      <c r="D1679" s="234"/>
      <c r="E1679" s="234"/>
      <c r="F1679" s="234"/>
      <c r="G1679" s="234"/>
      <c r="H1679" s="234"/>
      <c r="I1679" s="234"/>
      <c r="J1679" s="234"/>
      <c r="K1679" s="234"/>
      <c r="L1679" s="234"/>
      <c r="M1679" s="234"/>
      <c r="N1679" s="234"/>
      <c r="O1679" s="234"/>
      <c r="P1679" s="234"/>
      <c r="Q1679" s="234"/>
      <c r="R1679" s="234"/>
      <c r="S1679" s="234"/>
      <c r="T1679" s="234"/>
      <c r="U1679" s="235"/>
    </row>
    <row r="1680" spans="1:22">
      <c r="B1680" s="233"/>
      <c r="C1680" s="234"/>
      <c r="D1680" s="234"/>
      <c r="E1680" s="234"/>
      <c r="F1680" s="234"/>
      <c r="G1680" s="234"/>
      <c r="H1680" s="234"/>
      <c r="I1680" s="234"/>
      <c r="J1680" s="234"/>
      <c r="K1680" s="234"/>
      <c r="L1680" s="234"/>
      <c r="M1680" s="234"/>
      <c r="N1680" s="234"/>
      <c r="O1680" s="234"/>
      <c r="P1680" s="234"/>
      <c r="Q1680" s="234"/>
      <c r="R1680" s="234"/>
      <c r="S1680" s="234"/>
      <c r="T1680" s="234"/>
      <c r="U1680" s="235"/>
    </row>
    <row r="1681" spans="2:21">
      <c r="B1681" s="233"/>
      <c r="C1681" s="234"/>
      <c r="D1681" s="234"/>
      <c r="E1681" s="234"/>
      <c r="F1681" s="234"/>
      <c r="G1681" s="234"/>
      <c r="H1681" s="234"/>
      <c r="I1681" s="234"/>
      <c r="J1681" s="234"/>
      <c r="K1681" s="234"/>
      <c r="L1681" s="234"/>
      <c r="M1681" s="234"/>
      <c r="N1681" s="234"/>
      <c r="O1681" s="234"/>
      <c r="P1681" s="234"/>
      <c r="Q1681" s="234"/>
      <c r="R1681" s="234"/>
      <c r="S1681" s="234"/>
      <c r="T1681" s="234"/>
      <c r="U1681" s="235"/>
    </row>
    <row r="1682" spans="2:21">
      <c r="B1682" s="233"/>
      <c r="C1682" s="234"/>
      <c r="D1682" s="234"/>
      <c r="E1682" s="234"/>
      <c r="F1682" s="234"/>
      <c r="G1682" s="234"/>
      <c r="H1682" s="234"/>
      <c r="I1682" s="234"/>
      <c r="J1682" s="234"/>
      <c r="K1682" s="234"/>
      <c r="L1682" s="234"/>
      <c r="M1682" s="234"/>
      <c r="N1682" s="234"/>
      <c r="O1682" s="234"/>
      <c r="P1682" s="234"/>
      <c r="Q1682" s="234"/>
      <c r="R1682" s="234"/>
      <c r="S1682" s="234"/>
      <c r="T1682" s="234"/>
      <c r="U1682" s="235"/>
    </row>
    <row r="1683" spans="2:21" ht="15.75" thickBot="1">
      <c r="B1683" s="236"/>
      <c r="C1683" s="237"/>
      <c r="D1683" s="237"/>
      <c r="E1683" s="237"/>
      <c r="F1683" s="237"/>
      <c r="G1683" s="237"/>
      <c r="H1683" s="237"/>
      <c r="I1683" s="237"/>
      <c r="J1683" s="237"/>
      <c r="K1683" s="237"/>
      <c r="L1683" s="237"/>
      <c r="M1683" s="237"/>
      <c r="N1683" s="237"/>
      <c r="O1683" s="237"/>
      <c r="P1683" s="237"/>
      <c r="Q1683" s="237"/>
      <c r="R1683" s="237"/>
      <c r="S1683" s="237"/>
      <c r="T1683" s="237"/>
      <c r="U1683" s="238"/>
    </row>
    <row r="1684" spans="2:21">
      <c r="B1684" s="23"/>
    </row>
    <row r="1685" spans="2:21">
      <c r="H1685" s="40"/>
      <c r="I1685" s="40"/>
      <c r="O1685" s="40"/>
      <c r="Q1685" s="40"/>
    </row>
    <row r="1686" spans="2:21">
      <c r="B1686" s="239" t="s">
        <v>38</v>
      </c>
      <c r="C1686" s="239"/>
      <c r="D1686" s="239"/>
      <c r="E1686" s="239"/>
      <c r="F1686" s="239"/>
      <c r="G1686" s="239"/>
      <c r="I1686" s="41"/>
      <c r="J1686" s="213" t="s">
        <v>36</v>
      </c>
      <c r="K1686" s="213"/>
      <c r="L1686" s="213"/>
      <c r="M1686" s="213"/>
      <c r="N1686" s="213"/>
      <c r="O1686" s="213"/>
      <c r="R1686" s="213" t="s">
        <v>37</v>
      </c>
      <c r="S1686" s="213"/>
      <c r="T1686" s="213"/>
      <c r="U1686" s="213"/>
    </row>
    <row r="1687" spans="2:21">
      <c r="B1687" s="239"/>
      <c r="C1687" s="239"/>
      <c r="D1687" s="239"/>
      <c r="E1687" s="239"/>
      <c r="F1687" s="239"/>
      <c r="G1687" s="239"/>
      <c r="H1687" s="42"/>
      <c r="I1687" s="42"/>
      <c r="J1687" s="240"/>
      <c r="K1687" s="240"/>
      <c r="L1687" s="240"/>
      <c r="M1687" s="240"/>
      <c r="N1687" s="240"/>
      <c r="O1687" s="240"/>
      <c r="P1687" s="42"/>
      <c r="Q1687" s="42"/>
      <c r="R1687" s="209" t="s">
        <v>0</v>
      </c>
      <c r="S1687" s="209"/>
      <c r="T1687" s="209"/>
      <c r="U1687" s="209"/>
    </row>
    <row r="1688" spans="2:21">
      <c r="B1688" s="239"/>
      <c r="C1688" s="239"/>
      <c r="D1688" s="239"/>
      <c r="E1688" s="239"/>
      <c r="F1688" s="239"/>
      <c r="G1688" s="239"/>
      <c r="H1688" s="155"/>
      <c r="I1688" s="155"/>
      <c r="J1688" s="240"/>
      <c r="K1688" s="240"/>
      <c r="L1688" s="240"/>
      <c r="M1688" s="240"/>
      <c r="N1688" s="240"/>
      <c r="O1688" s="240"/>
      <c r="P1688" s="155"/>
      <c r="Q1688" s="155"/>
      <c r="R1688" s="209"/>
      <c r="S1688" s="209"/>
      <c r="T1688" s="209"/>
      <c r="U1688" s="209"/>
    </row>
    <row r="1689" spans="2:21">
      <c r="B1689" s="239"/>
      <c r="C1689" s="239"/>
      <c r="D1689" s="239"/>
      <c r="E1689" s="239"/>
      <c r="F1689" s="239"/>
      <c r="G1689" s="239"/>
      <c r="H1689" s="155"/>
      <c r="I1689" s="155"/>
      <c r="J1689" s="240"/>
      <c r="K1689" s="240"/>
      <c r="L1689" s="240"/>
      <c r="M1689" s="240"/>
      <c r="N1689" s="240"/>
      <c r="O1689" s="240"/>
      <c r="P1689" s="155"/>
      <c r="Q1689" s="155"/>
      <c r="R1689" s="209"/>
      <c r="S1689" s="209"/>
      <c r="T1689" s="209"/>
      <c r="U1689" s="209"/>
    </row>
    <row r="1690" spans="2:21">
      <c r="B1690" s="239"/>
      <c r="C1690" s="239"/>
      <c r="D1690" s="239"/>
      <c r="E1690" s="239"/>
      <c r="F1690" s="239"/>
      <c r="G1690" s="239"/>
      <c r="H1690" s="155"/>
      <c r="I1690" s="155"/>
      <c r="J1690" s="240"/>
      <c r="K1690" s="240"/>
      <c r="L1690" s="240"/>
      <c r="M1690" s="240"/>
      <c r="N1690" s="240"/>
      <c r="O1690" s="240"/>
      <c r="P1690" s="155"/>
      <c r="Q1690" s="155"/>
      <c r="R1690" s="209"/>
      <c r="S1690" s="209"/>
      <c r="T1690" s="209"/>
      <c r="U1690" s="209"/>
    </row>
    <row r="1691" spans="2:21" ht="15.75" thickBot="1">
      <c r="B1691" s="242"/>
      <c r="C1691" s="242"/>
      <c r="D1691" s="242"/>
      <c r="E1691" s="242"/>
      <c r="F1691" s="242"/>
      <c r="G1691" s="242"/>
      <c r="J1691" s="241"/>
      <c r="K1691" s="241"/>
      <c r="L1691" s="241"/>
      <c r="M1691" s="241"/>
      <c r="N1691" s="241"/>
      <c r="O1691" s="241"/>
      <c r="R1691" s="215"/>
      <c r="S1691" s="215"/>
      <c r="T1691" s="215"/>
      <c r="U1691" s="215"/>
    </row>
    <row r="1692" spans="2:21">
      <c r="B1692" s="209" t="s">
        <v>105</v>
      </c>
      <c r="C1692" s="209"/>
      <c r="D1692" s="209"/>
      <c r="E1692" s="209"/>
      <c r="F1692" s="209"/>
      <c r="G1692" s="209"/>
      <c r="J1692" s="210" t="s">
        <v>106</v>
      </c>
      <c r="K1692" s="210"/>
      <c r="L1692" s="210"/>
      <c r="M1692" s="210"/>
      <c r="N1692" s="210"/>
      <c r="O1692" s="210"/>
      <c r="R1692" s="211" t="s">
        <v>143</v>
      </c>
      <c r="S1692" s="211"/>
      <c r="T1692" s="211"/>
      <c r="U1692" s="211"/>
    </row>
    <row r="1693" spans="2:21">
      <c r="B1693" s="210" t="s">
        <v>107</v>
      </c>
      <c r="C1693" s="210"/>
      <c r="D1693" s="210"/>
      <c r="E1693" s="210"/>
      <c r="F1693" s="210"/>
      <c r="G1693" s="210"/>
      <c r="J1693" s="212" t="s">
        <v>108</v>
      </c>
      <c r="K1693" s="212"/>
      <c r="L1693" s="212"/>
      <c r="M1693" s="212"/>
      <c r="N1693" s="212"/>
      <c r="O1693" s="212"/>
      <c r="P1693" s="109"/>
      <c r="Q1693" s="109"/>
      <c r="R1693" s="212" t="s">
        <v>109</v>
      </c>
      <c r="S1693" s="212"/>
      <c r="T1693" s="212"/>
      <c r="U1693" s="212"/>
    </row>
    <row r="1695" spans="2:21">
      <c r="J1695" s="213" t="s">
        <v>50</v>
      </c>
      <c r="K1695" s="213"/>
      <c r="L1695" s="213"/>
      <c r="M1695" s="213"/>
      <c r="N1695" s="213"/>
      <c r="O1695" s="213"/>
    </row>
    <row r="1696" spans="2:21">
      <c r="B1696" s="214" t="s">
        <v>153</v>
      </c>
      <c r="C1696" s="214"/>
      <c r="D1696" s="214"/>
      <c r="E1696" s="214"/>
      <c r="F1696" s="214"/>
      <c r="G1696" s="214"/>
      <c r="J1696" s="214" t="s">
        <v>48</v>
      </c>
      <c r="K1696" s="214"/>
      <c r="L1696" s="214"/>
      <c r="M1696" s="214"/>
      <c r="N1696" s="214"/>
      <c r="O1696" s="214"/>
      <c r="R1696" s="214" t="s">
        <v>51</v>
      </c>
      <c r="S1696" s="214"/>
      <c r="T1696" s="214"/>
      <c r="U1696" s="214"/>
    </row>
    <row r="1697" spans="2:21">
      <c r="B1697" s="210"/>
      <c r="C1697" s="210"/>
      <c r="D1697" s="210"/>
      <c r="E1697" s="210"/>
      <c r="F1697" s="210"/>
      <c r="G1697" s="210"/>
      <c r="J1697" s="214"/>
      <c r="K1697" s="214"/>
      <c r="L1697" s="214"/>
      <c r="M1697" s="214"/>
      <c r="N1697" s="214"/>
      <c r="O1697" s="214"/>
      <c r="R1697" s="210"/>
      <c r="S1697" s="210"/>
      <c r="T1697" s="210"/>
      <c r="U1697" s="210"/>
    </row>
    <row r="1698" spans="2:21">
      <c r="B1698" s="210"/>
      <c r="C1698" s="210"/>
      <c r="D1698" s="210"/>
      <c r="E1698" s="210"/>
      <c r="F1698" s="210"/>
      <c r="G1698" s="210"/>
      <c r="J1698" s="214"/>
      <c r="K1698" s="214"/>
      <c r="L1698" s="214"/>
      <c r="M1698" s="214"/>
      <c r="N1698" s="214"/>
      <c r="O1698" s="214"/>
      <c r="R1698" s="210"/>
      <c r="S1698" s="210"/>
      <c r="T1698" s="210"/>
      <c r="U1698" s="210"/>
    </row>
    <row r="1699" spans="2:21">
      <c r="B1699" s="210"/>
      <c r="C1699" s="210"/>
      <c r="D1699" s="210"/>
      <c r="E1699" s="210"/>
      <c r="F1699" s="210"/>
      <c r="G1699" s="210"/>
      <c r="J1699" s="214"/>
      <c r="K1699" s="214"/>
      <c r="L1699" s="214"/>
      <c r="M1699" s="214"/>
      <c r="N1699" s="214"/>
      <c r="O1699" s="214"/>
      <c r="R1699" s="210"/>
      <c r="S1699" s="210"/>
      <c r="T1699" s="210"/>
      <c r="U1699" s="210"/>
    </row>
    <row r="1700" spans="2:21" ht="15.75" thickBot="1">
      <c r="B1700" s="215"/>
      <c r="C1700" s="215"/>
      <c r="D1700" s="215"/>
      <c r="E1700" s="215"/>
      <c r="F1700" s="215"/>
      <c r="G1700" s="215"/>
      <c r="H1700" s="51"/>
      <c r="I1700" s="51"/>
      <c r="J1700" s="216"/>
      <c r="K1700" s="216"/>
      <c r="L1700" s="216"/>
      <c r="M1700" s="216"/>
      <c r="N1700" s="216"/>
      <c r="O1700" s="216"/>
      <c r="P1700" s="51"/>
      <c r="Q1700" s="51"/>
      <c r="R1700" s="215"/>
      <c r="S1700" s="215"/>
      <c r="T1700" s="215"/>
      <c r="U1700" s="215"/>
    </row>
    <row r="1701" spans="2:21">
      <c r="B1701" s="217" t="s">
        <v>110</v>
      </c>
      <c r="C1701" s="217"/>
      <c r="D1701" s="217"/>
      <c r="E1701" s="217"/>
      <c r="F1701" s="217"/>
      <c r="G1701" s="217"/>
      <c r="H1701" s="110"/>
      <c r="I1701" s="110"/>
      <c r="J1701" s="217" t="s">
        <v>111</v>
      </c>
      <c r="K1701" s="217"/>
      <c r="L1701" s="217"/>
      <c r="M1701" s="217"/>
      <c r="N1701" s="217"/>
      <c r="O1701" s="217"/>
      <c r="P1701" s="51"/>
      <c r="Q1701" s="51"/>
      <c r="R1701" s="217" t="s">
        <v>112</v>
      </c>
      <c r="S1701" s="217"/>
      <c r="T1701" s="217"/>
      <c r="U1701" s="217"/>
    </row>
    <row r="1702" spans="2:21" ht="32.25" customHeight="1">
      <c r="B1702" s="219" t="s">
        <v>152</v>
      </c>
      <c r="C1702" s="219"/>
      <c r="D1702" s="219"/>
      <c r="E1702" s="219"/>
      <c r="F1702" s="219"/>
      <c r="G1702" s="219"/>
      <c r="J1702" s="218" t="s">
        <v>113</v>
      </c>
      <c r="K1702" s="218"/>
      <c r="L1702" s="218"/>
      <c r="M1702" s="218"/>
      <c r="N1702" s="218"/>
      <c r="O1702" s="218"/>
      <c r="R1702" s="218" t="s">
        <v>114</v>
      </c>
      <c r="S1702" s="218"/>
      <c r="T1702" s="218"/>
      <c r="U1702" s="218"/>
    </row>
    <row r="1703" spans="2:21">
      <c r="B1703" s="189"/>
      <c r="C1703" s="189"/>
      <c r="D1703" s="189"/>
      <c r="E1703" s="189"/>
      <c r="F1703" s="189"/>
      <c r="G1703" s="189"/>
    </row>
    <row r="1705" spans="2:21" ht="23.25">
      <c r="B1705" s="462" t="s">
        <v>147</v>
      </c>
      <c r="C1705" s="462"/>
      <c r="D1705" s="462"/>
      <c r="E1705" s="462"/>
      <c r="F1705" s="462"/>
      <c r="G1705" s="462"/>
      <c r="H1705" s="462"/>
      <c r="I1705" s="462"/>
      <c r="J1705" s="462"/>
      <c r="K1705" s="462"/>
      <c r="L1705" s="462"/>
      <c r="M1705" s="462"/>
      <c r="N1705" s="462"/>
      <c r="O1705" s="462"/>
      <c r="P1705" s="462"/>
      <c r="Q1705" s="462"/>
      <c r="R1705" s="462"/>
      <c r="S1705" s="462"/>
      <c r="T1705" s="462"/>
      <c r="U1705" s="462"/>
    </row>
    <row r="1707" spans="2:21" ht="15" customHeight="1"/>
    <row r="1708" spans="2:21" ht="15" customHeight="1"/>
    <row r="1709" spans="2:21" ht="15" customHeight="1">
      <c r="F1709" s="1"/>
      <c r="G1709" s="1"/>
      <c r="H1709" s="1"/>
      <c r="I1709" s="1"/>
      <c r="J1709" s="1"/>
      <c r="K1709" s="1"/>
      <c r="L1709" s="1"/>
      <c r="M1709" s="1"/>
      <c r="N1709" s="1"/>
      <c r="O1709" s="1"/>
    </row>
    <row r="1710" spans="2:21" ht="15" customHeight="1">
      <c r="B1710" s="422" t="s">
        <v>123</v>
      </c>
      <c r="C1710" s="422"/>
      <c r="D1710" s="422"/>
      <c r="E1710" s="422"/>
      <c r="F1710" s="422"/>
      <c r="G1710" s="422"/>
      <c r="H1710" s="422"/>
      <c r="I1710" s="422"/>
      <c r="J1710" s="422"/>
      <c r="K1710" s="422"/>
      <c r="L1710" s="422"/>
      <c r="M1710" s="422"/>
      <c r="N1710" s="422"/>
      <c r="O1710" s="422"/>
      <c r="P1710" s="422"/>
      <c r="Q1710" s="422"/>
      <c r="R1710" s="422"/>
      <c r="S1710" s="422"/>
      <c r="T1710" s="422"/>
      <c r="U1710" s="422"/>
    </row>
    <row r="1711" spans="2:21" ht="15" customHeight="1">
      <c r="F1711" t="s">
        <v>0</v>
      </c>
    </row>
    <row r="1712" spans="2:21" ht="15" customHeight="1">
      <c r="B1712" s="2"/>
      <c r="C1712" s="2"/>
      <c r="D1712" s="2"/>
      <c r="E1712" s="2"/>
      <c r="F1712" s="2"/>
      <c r="G1712" s="2"/>
      <c r="H1712" s="2"/>
      <c r="I1712" s="2"/>
      <c r="J1712" s="2"/>
      <c r="K1712" s="2"/>
      <c r="L1712" s="2"/>
      <c r="M1712" s="2"/>
      <c r="N1712" s="2"/>
      <c r="O1712" s="2"/>
      <c r="P1712" s="2"/>
      <c r="Q1712" s="2"/>
      <c r="R1712" s="2"/>
      <c r="S1712" s="2"/>
      <c r="T1712" s="2"/>
      <c r="U1712" s="193"/>
    </row>
    <row r="1713" spans="1:21" ht="15" customHeight="1" thickBot="1">
      <c r="B1713" s="3"/>
      <c r="C1713" s="3"/>
      <c r="D1713" s="3"/>
      <c r="E1713" s="3"/>
      <c r="F1713" s="3"/>
      <c r="G1713" s="23"/>
      <c r="H1713" s="23"/>
      <c r="I1713" s="23"/>
      <c r="J1713" s="23"/>
      <c r="K1713" s="23"/>
      <c r="L1713" s="23"/>
      <c r="M1713" s="23"/>
      <c r="N1713" s="23"/>
      <c r="O1713" s="23"/>
      <c r="P1713" s="23"/>
      <c r="Q1713" s="23"/>
      <c r="R1713" s="23"/>
      <c r="S1713" s="23"/>
      <c r="T1713" s="23"/>
      <c r="U1713" s="203"/>
    </row>
    <row r="1714" spans="1:21" ht="15" customHeight="1">
      <c r="B1714" s="383" t="s">
        <v>1</v>
      </c>
      <c r="C1714" s="384"/>
      <c r="D1714" s="384"/>
      <c r="E1714" s="384"/>
      <c r="F1714" s="384"/>
      <c r="G1714" s="463" t="s">
        <v>154</v>
      </c>
      <c r="H1714" s="464"/>
      <c r="I1714" s="464"/>
      <c r="J1714" s="464"/>
      <c r="K1714" s="464"/>
      <c r="L1714" s="464"/>
      <c r="M1714" s="464"/>
      <c r="N1714" s="464"/>
      <c r="O1714" s="464"/>
      <c r="P1714" s="464"/>
      <c r="Q1714" s="464"/>
      <c r="R1714" s="464"/>
      <c r="S1714" s="464"/>
      <c r="T1714" s="464"/>
      <c r="U1714" s="465"/>
    </row>
    <row r="1715" spans="1:21" ht="15" customHeight="1">
      <c r="A1715" s="4"/>
      <c r="B1715" s="426" t="s">
        <v>2</v>
      </c>
      <c r="C1715" s="427"/>
      <c r="D1715" s="427"/>
      <c r="E1715" s="427"/>
      <c r="F1715" s="427"/>
      <c r="G1715" s="466" t="s">
        <v>151</v>
      </c>
      <c r="H1715" s="467"/>
      <c r="I1715" s="467"/>
      <c r="J1715" s="467"/>
      <c r="K1715" s="467"/>
      <c r="L1715" s="467"/>
      <c r="M1715" s="467"/>
      <c r="N1715" s="467"/>
      <c r="O1715" s="467"/>
      <c r="P1715" s="467"/>
      <c r="Q1715" s="467"/>
      <c r="R1715" s="467"/>
      <c r="S1715" s="467"/>
      <c r="T1715" s="467"/>
      <c r="U1715" s="468"/>
    </row>
    <row r="1716" spans="1:21">
      <c r="A1716" s="4"/>
      <c r="B1716" s="383" t="s">
        <v>3</v>
      </c>
      <c r="C1716" s="384"/>
      <c r="D1716" s="384"/>
      <c r="E1716" s="384"/>
      <c r="F1716" s="384"/>
      <c r="G1716" s="469" t="s">
        <v>54</v>
      </c>
      <c r="H1716" s="470"/>
      <c r="I1716" s="470"/>
      <c r="J1716" s="470"/>
      <c r="K1716" s="470"/>
      <c r="L1716" s="470"/>
      <c r="M1716" s="470"/>
      <c r="N1716" s="470"/>
      <c r="O1716" s="470"/>
      <c r="P1716" s="470"/>
      <c r="Q1716" s="470"/>
      <c r="R1716" s="470"/>
      <c r="S1716" s="470"/>
      <c r="T1716" s="470"/>
      <c r="U1716" s="471"/>
    </row>
    <row r="1717" spans="1:21" ht="15" customHeight="1">
      <c r="A1717" s="4"/>
      <c r="B1717" s="383" t="s">
        <v>4</v>
      </c>
      <c r="C1717" s="384"/>
      <c r="D1717" s="384"/>
      <c r="E1717" s="384"/>
      <c r="F1717" s="384"/>
      <c r="G1717" s="469" t="s">
        <v>55</v>
      </c>
      <c r="H1717" s="470"/>
      <c r="I1717" s="470"/>
      <c r="J1717" s="470"/>
      <c r="K1717" s="470"/>
      <c r="L1717" s="470"/>
      <c r="M1717" s="470"/>
      <c r="N1717" s="470"/>
      <c r="O1717" s="470"/>
      <c r="P1717" s="470"/>
      <c r="Q1717" s="470"/>
      <c r="R1717" s="470"/>
      <c r="S1717" s="470"/>
      <c r="T1717" s="470"/>
      <c r="U1717" s="471"/>
    </row>
    <row r="1718" spans="1:21" ht="15" customHeight="1">
      <c r="A1718" s="4"/>
      <c r="B1718" s="383" t="s">
        <v>5</v>
      </c>
      <c r="C1718" s="384"/>
      <c r="D1718" s="384"/>
      <c r="E1718" s="384"/>
      <c r="F1718" s="384"/>
      <c r="G1718" s="472" t="s">
        <v>6</v>
      </c>
      <c r="H1718" s="473"/>
      <c r="I1718" s="474">
        <v>1000000</v>
      </c>
      <c r="J1718" s="474"/>
      <c r="K1718" s="474"/>
      <c r="L1718" s="474"/>
      <c r="M1718" s="208" t="s">
        <v>7</v>
      </c>
      <c r="N1718" s="474">
        <v>0</v>
      </c>
      <c r="O1718" s="474"/>
      <c r="P1718" s="474"/>
      <c r="Q1718" s="474"/>
      <c r="R1718" s="473" t="s">
        <v>8</v>
      </c>
      <c r="S1718" s="473"/>
      <c r="T1718" s="474">
        <v>0</v>
      </c>
      <c r="U1718" s="475"/>
    </row>
    <row r="1719" spans="1:21">
      <c r="A1719" s="4"/>
      <c r="B1719" s="383" t="s">
        <v>9</v>
      </c>
      <c r="C1719" s="384"/>
      <c r="D1719" s="384"/>
      <c r="E1719" s="384"/>
      <c r="F1719" s="384"/>
      <c r="G1719" s="472" t="s">
        <v>6</v>
      </c>
      <c r="H1719" s="473"/>
      <c r="I1719" s="474">
        <v>1000000</v>
      </c>
      <c r="J1719" s="474"/>
      <c r="K1719" s="474"/>
      <c r="L1719" s="474"/>
      <c r="M1719" s="208" t="s">
        <v>7</v>
      </c>
      <c r="N1719" s="474">
        <v>0</v>
      </c>
      <c r="O1719" s="474"/>
      <c r="P1719" s="474"/>
      <c r="Q1719" s="474"/>
      <c r="R1719" s="473"/>
      <c r="S1719" s="473"/>
      <c r="T1719" s="473"/>
      <c r="U1719" s="476"/>
    </row>
    <row r="1720" spans="1:21">
      <c r="A1720" s="4"/>
      <c r="B1720" s="383" t="s">
        <v>10</v>
      </c>
      <c r="C1720" s="384"/>
      <c r="D1720" s="384"/>
      <c r="E1720" s="384"/>
      <c r="F1720" s="384"/>
      <c r="G1720" s="477" t="s">
        <v>148</v>
      </c>
      <c r="H1720" s="478"/>
      <c r="I1720" s="478"/>
      <c r="J1720" s="478"/>
      <c r="K1720" s="478"/>
      <c r="L1720" s="478"/>
      <c r="M1720" s="478"/>
      <c r="N1720" s="478"/>
      <c r="O1720" s="478"/>
      <c r="P1720" s="478"/>
      <c r="Q1720" s="478"/>
      <c r="R1720" s="478"/>
      <c r="S1720" s="478"/>
      <c r="T1720" s="478"/>
      <c r="U1720" s="479"/>
    </row>
    <row r="1721" spans="1:21" ht="15.75" customHeight="1" thickBot="1">
      <c r="A1721" s="4"/>
      <c r="B1721" s="389" t="s">
        <v>11</v>
      </c>
      <c r="C1721" s="390"/>
      <c r="D1721" s="390"/>
      <c r="E1721" s="390"/>
      <c r="F1721" s="390"/>
      <c r="G1721" s="480" t="s">
        <v>144</v>
      </c>
      <c r="H1721" s="481"/>
      <c r="I1721" s="481"/>
      <c r="J1721" s="481"/>
      <c r="K1721" s="481"/>
      <c r="L1721" s="481"/>
      <c r="M1721" s="481"/>
      <c r="N1721" s="481"/>
      <c r="O1721" s="481"/>
      <c r="P1721" s="481"/>
      <c r="Q1721" s="481"/>
      <c r="R1721" s="481"/>
      <c r="S1721" s="481"/>
      <c r="T1721" s="481"/>
      <c r="U1721" s="482"/>
    </row>
    <row r="1722" spans="1:21" ht="15.75" thickBot="1">
      <c r="B1722" s="395"/>
      <c r="C1722" s="395"/>
      <c r="D1722" s="395"/>
      <c r="E1722" s="395"/>
      <c r="F1722" s="395"/>
      <c r="G1722" s="215"/>
      <c r="H1722" s="215"/>
      <c r="I1722" s="215"/>
      <c r="J1722" s="215"/>
      <c r="K1722" s="215"/>
      <c r="L1722" s="215"/>
      <c r="M1722" s="215"/>
      <c r="N1722" s="215"/>
      <c r="O1722" s="215"/>
      <c r="P1722" s="215"/>
      <c r="Q1722" s="215"/>
      <c r="R1722" s="215"/>
      <c r="S1722" s="215"/>
      <c r="T1722" s="215"/>
      <c r="U1722" s="215"/>
    </row>
    <row r="1723" spans="1:21" ht="16.5" thickBot="1">
      <c r="A1723" s="4"/>
      <c r="B1723" s="324" t="s">
        <v>12</v>
      </c>
      <c r="C1723" s="325"/>
      <c r="D1723" s="326"/>
      <c r="E1723" s="325" t="s">
        <v>13</v>
      </c>
      <c r="F1723" s="326"/>
      <c r="G1723" s="330" t="s">
        <v>14</v>
      </c>
      <c r="H1723" s="331"/>
      <c r="I1723" s="331"/>
      <c r="J1723" s="331"/>
      <c r="K1723" s="331"/>
      <c r="L1723" s="331"/>
      <c r="M1723" s="331"/>
      <c r="N1723" s="331"/>
      <c r="O1723" s="331"/>
      <c r="P1723" s="331"/>
      <c r="Q1723" s="331"/>
      <c r="R1723" s="331"/>
      <c r="S1723" s="331"/>
      <c r="T1723" s="331"/>
      <c r="U1723" s="332"/>
    </row>
    <row r="1724" spans="1:21" ht="15.75" thickBot="1">
      <c r="A1724" s="4"/>
      <c r="B1724" s="327"/>
      <c r="C1724" s="328"/>
      <c r="D1724" s="329"/>
      <c r="E1724" s="328"/>
      <c r="F1724" s="329"/>
      <c r="G1724" s="333" t="s">
        <v>15</v>
      </c>
      <c r="H1724" s="334"/>
      <c r="I1724" s="280" t="s">
        <v>16</v>
      </c>
      <c r="J1724" s="281"/>
      <c r="K1724" s="281"/>
      <c r="L1724" s="281"/>
      <c r="M1724" s="281"/>
      <c r="N1724" s="282"/>
      <c r="O1724" s="401" t="s">
        <v>17</v>
      </c>
      <c r="P1724" s="402"/>
      <c r="Q1724" s="402"/>
      <c r="R1724" s="402"/>
      <c r="S1724" s="402"/>
      <c r="T1724" s="402"/>
      <c r="U1724" s="403"/>
    </row>
    <row r="1725" spans="1:21">
      <c r="A1725" s="4"/>
      <c r="B1725" s="327"/>
      <c r="C1725" s="328"/>
      <c r="D1725" s="329"/>
      <c r="E1725" s="328"/>
      <c r="F1725" s="329"/>
      <c r="G1725" s="335"/>
      <c r="H1725" s="336"/>
      <c r="I1725" s="333" t="s">
        <v>18</v>
      </c>
      <c r="J1725" s="404"/>
      <c r="K1725" s="404"/>
      <c r="L1725" s="333" t="s">
        <v>19</v>
      </c>
      <c r="M1725" s="404"/>
      <c r="N1725" s="334"/>
      <c r="O1725" s="406" t="s">
        <v>18</v>
      </c>
      <c r="P1725" s="407"/>
      <c r="Q1725" s="407"/>
      <c r="R1725" s="333" t="s">
        <v>19</v>
      </c>
      <c r="S1725" s="404"/>
      <c r="T1725" s="404"/>
      <c r="U1725" s="515" t="s">
        <v>20</v>
      </c>
    </row>
    <row r="1726" spans="1:21" ht="15.75" thickBot="1">
      <c r="A1726" s="4"/>
      <c r="B1726" s="396"/>
      <c r="C1726" s="397"/>
      <c r="D1726" s="398"/>
      <c r="E1726" s="397"/>
      <c r="F1726" s="398"/>
      <c r="G1726" s="399"/>
      <c r="H1726" s="400"/>
      <c r="I1726" s="399"/>
      <c r="J1726" s="405"/>
      <c r="K1726" s="405"/>
      <c r="L1726" s="399"/>
      <c r="M1726" s="405"/>
      <c r="N1726" s="400"/>
      <c r="O1726" s="399"/>
      <c r="P1726" s="405"/>
      <c r="Q1726" s="405"/>
      <c r="R1726" s="399"/>
      <c r="S1726" s="405"/>
      <c r="T1726" s="405"/>
      <c r="U1726" s="516"/>
    </row>
    <row r="1727" spans="1:21">
      <c r="A1727" s="4"/>
      <c r="B1727" s="408" t="s">
        <v>62</v>
      </c>
      <c r="C1727" s="409"/>
      <c r="D1727" s="410"/>
      <c r="E1727" s="411"/>
      <c r="F1727" s="412"/>
      <c r="G1727" s="413"/>
      <c r="H1727" s="414"/>
      <c r="I1727" s="415"/>
      <c r="J1727" s="416"/>
      <c r="K1727" s="414"/>
      <c r="L1727" s="417"/>
      <c r="M1727" s="416"/>
      <c r="N1727" s="418"/>
      <c r="O1727" s="419"/>
      <c r="P1727" s="420"/>
      <c r="Q1727" s="420"/>
      <c r="R1727" s="420"/>
      <c r="S1727" s="420"/>
      <c r="T1727" s="420"/>
      <c r="U1727" s="195"/>
    </row>
    <row r="1728" spans="1:21">
      <c r="A1728" s="4"/>
      <c r="B1728" s="346" t="s">
        <v>57</v>
      </c>
      <c r="C1728" s="359"/>
      <c r="D1728" s="360"/>
      <c r="E1728" s="361"/>
      <c r="F1728" s="362"/>
      <c r="G1728" s="363"/>
      <c r="H1728" s="364"/>
      <c r="I1728" s="381"/>
      <c r="J1728" s="382"/>
      <c r="K1728" s="382"/>
      <c r="L1728" s="382"/>
      <c r="M1728" s="382"/>
      <c r="N1728" s="362"/>
      <c r="O1728" s="381"/>
      <c r="P1728" s="382"/>
      <c r="Q1728" s="382"/>
      <c r="R1728" s="382"/>
      <c r="S1728" s="382"/>
      <c r="T1728" s="382"/>
      <c r="U1728" s="196"/>
    </row>
    <row r="1729" spans="1:21">
      <c r="A1729" s="4"/>
      <c r="B1729" s="307" t="s">
        <v>58</v>
      </c>
      <c r="C1729" s="308"/>
      <c r="D1729" s="309"/>
      <c r="E1729" s="310" t="s">
        <v>61</v>
      </c>
      <c r="F1729" s="311"/>
      <c r="G1729" s="351">
        <v>3</v>
      </c>
      <c r="H1729" s="353"/>
      <c r="I1729" s="314">
        <v>0</v>
      </c>
      <c r="J1729" s="315"/>
      <c r="K1729" s="316"/>
      <c r="L1729" s="314">
        <v>0</v>
      </c>
      <c r="M1729" s="315"/>
      <c r="N1729" s="352"/>
      <c r="O1729" s="317">
        <f>+I1729+O1574</f>
        <v>3</v>
      </c>
      <c r="P1729" s="315"/>
      <c r="Q1729" s="316"/>
      <c r="R1729" s="317">
        <f>+L1729+R1574</f>
        <v>3</v>
      </c>
      <c r="S1729" s="315"/>
      <c r="T1729" s="316"/>
      <c r="U1729" s="60">
        <f>R1729/G1729</f>
        <v>1</v>
      </c>
    </row>
    <row r="1730" spans="1:21">
      <c r="A1730" s="4"/>
      <c r="B1730" s="307" t="s">
        <v>59</v>
      </c>
      <c r="C1730" s="308"/>
      <c r="D1730" s="309"/>
      <c r="E1730" s="310" t="s">
        <v>61</v>
      </c>
      <c r="F1730" s="311"/>
      <c r="G1730" s="351">
        <v>30</v>
      </c>
      <c r="H1730" s="353"/>
      <c r="I1730" s="314">
        <v>0</v>
      </c>
      <c r="J1730" s="315"/>
      <c r="K1730" s="316"/>
      <c r="L1730" s="314">
        <v>0</v>
      </c>
      <c r="M1730" s="315"/>
      <c r="N1730" s="352"/>
      <c r="O1730" s="317">
        <f>+I1730+O1575</f>
        <v>30</v>
      </c>
      <c r="P1730" s="315"/>
      <c r="Q1730" s="316"/>
      <c r="R1730" s="317">
        <f>+L1730+R1575</f>
        <v>30</v>
      </c>
      <c r="S1730" s="315"/>
      <c r="T1730" s="316"/>
      <c r="U1730" s="60">
        <f t="shared" ref="U1730:U1791" si="208">R1730/G1730</f>
        <v>1</v>
      </c>
    </row>
    <row r="1731" spans="1:21">
      <c r="A1731" s="4"/>
      <c r="B1731" s="307" t="s">
        <v>60</v>
      </c>
      <c r="C1731" s="308"/>
      <c r="D1731" s="309"/>
      <c r="E1731" s="310" t="s">
        <v>61</v>
      </c>
      <c r="F1731" s="311"/>
      <c r="G1731" s="351">
        <v>1028</v>
      </c>
      <c r="H1731" s="316"/>
      <c r="I1731" s="354">
        <v>68</v>
      </c>
      <c r="J1731" s="355"/>
      <c r="K1731" s="356"/>
      <c r="L1731" s="354">
        <v>76</v>
      </c>
      <c r="M1731" s="355"/>
      <c r="N1731" s="358"/>
      <c r="O1731" s="317">
        <f>+I1731+O1576</f>
        <v>1028</v>
      </c>
      <c r="P1731" s="315"/>
      <c r="Q1731" s="316"/>
      <c r="R1731" s="317">
        <f>+L1731+R1576</f>
        <v>1062</v>
      </c>
      <c r="S1731" s="315"/>
      <c r="T1731" s="316"/>
      <c r="U1731" s="60">
        <f t="shared" si="208"/>
        <v>1.0330739299610896</v>
      </c>
    </row>
    <row r="1732" spans="1:21">
      <c r="A1732" s="4"/>
      <c r="B1732" s="346" t="s">
        <v>63</v>
      </c>
      <c r="C1732" s="359"/>
      <c r="D1732" s="360"/>
      <c r="E1732" s="361"/>
      <c r="F1732" s="362"/>
      <c r="G1732" s="363"/>
      <c r="H1732" s="364"/>
      <c r="I1732" s="365"/>
      <c r="J1732" s="366"/>
      <c r="K1732" s="366"/>
      <c r="L1732" s="366"/>
      <c r="M1732" s="366"/>
      <c r="N1732" s="367"/>
      <c r="O1732" s="365"/>
      <c r="P1732" s="366"/>
      <c r="Q1732" s="366"/>
      <c r="R1732" s="366"/>
      <c r="S1732" s="366"/>
      <c r="T1732" s="366"/>
      <c r="U1732" s="60"/>
    </row>
    <row r="1733" spans="1:21">
      <c r="A1733" s="4"/>
      <c r="B1733" s="307" t="s">
        <v>58</v>
      </c>
      <c r="C1733" s="308"/>
      <c r="D1733" s="309"/>
      <c r="E1733" s="310" t="s">
        <v>61</v>
      </c>
      <c r="F1733" s="311"/>
      <c r="G1733" s="351">
        <v>3</v>
      </c>
      <c r="H1733" s="353"/>
      <c r="I1733" s="354">
        <v>0</v>
      </c>
      <c r="J1733" s="355"/>
      <c r="K1733" s="356"/>
      <c r="L1733" s="354">
        <v>0</v>
      </c>
      <c r="M1733" s="355"/>
      <c r="N1733" s="358"/>
      <c r="O1733" s="317">
        <f>+I1733+O1578</f>
        <v>3</v>
      </c>
      <c r="P1733" s="315"/>
      <c r="Q1733" s="316"/>
      <c r="R1733" s="317">
        <f>+L1733+R1578</f>
        <v>3</v>
      </c>
      <c r="S1733" s="315"/>
      <c r="T1733" s="316"/>
      <c r="U1733" s="60">
        <f t="shared" si="208"/>
        <v>1</v>
      </c>
    </row>
    <row r="1734" spans="1:21">
      <c r="A1734" s="4"/>
      <c r="B1734" s="307" t="s">
        <v>59</v>
      </c>
      <c r="C1734" s="308"/>
      <c r="D1734" s="309"/>
      <c r="E1734" s="310" t="s">
        <v>61</v>
      </c>
      <c r="F1734" s="311"/>
      <c r="G1734" s="351">
        <v>30</v>
      </c>
      <c r="H1734" s="353"/>
      <c r="I1734" s="354">
        <v>0</v>
      </c>
      <c r="J1734" s="355"/>
      <c r="K1734" s="356"/>
      <c r="L1734" s="354">
        <v>0</v>
      </c>
      <c r="M1734" s="355"/>
      <c r="N1734" s="358"/>
      <c r="O1734" s="317">
        <f>+I1734+O1579</f>
        <v>30</v>
      </c>
      <c r="P1734" s="315"/>
      <c r="Q1734" s="316"/>
      <c r="R1734" s="317">
        <f>+L1734+R1579</f>
        <v>30</v>
      </c>
      <c r="S1734" s="315"/>
      <c r="T1734" s="316"/>
      <c r="U1734" s="60">
        <f t="shared" si="208"/>
        <v>1</v>
      </c>
    </row>
    <row r="1735" spans="1:21">
      <c r="A1735" s="4"/>
      <c r="B1735" s="307" t="s">
        <v>60</v>
      </c>
      <c r="C1735" s="308"/>
      <c r="D1735" s="309"/>
      <c r="E1735" s="310" t="s">
        <v>61</v>
      </c>
      <c r="F1735" s="311"/>
      <c r="G1735" s="351">
        <v>1028</v>
      </c>
      <c r="H1735" s="316"/>
      <c r="I1735" s="354">
        <v>68</v>
      </c>
      <c r="J1735" s="355"/>
      <c r="K1735" s="356"/>
      <c r="L1735" s="354">
        <v>76</v>
      </c>
      <c r="M1735" s="355"/>
      <c r="N1735" s="358"/>
      <c r="O1735" s="317">
        <f>+I1735+O1580</f>
        <v>1028</v>
      </c>
      <c r="P1735" s="315"/>
      <c r="Q1735" s="316"/>
      <c r="R1735" s="317">
        <f>+L1735+R1580</f>
        <v>1062</v>
      </c>
      <c r="S1735" s="315"/>
      <c r="T1735" s="316"/>
      <c r="U1735" s="60">
        <f t="shared" si="208"/>
        <v>1.0330739299610896</v>
      </c>
    </row>
    <row r="1736" spans="1:21">
      <c r="A1736" s="4"/>
      <c r="B1736" s="346" t="s">
        <v>64</v>
      </c>
      <c r="C1736" s="359"/>
      <c r="D1736" s="360"/>
      <c r="E1736" s="361"/>
      <c r="F1736" s="362"/>
      <c r="G1736" s="363"/>
      <c r="H1736" s="364"/>
      <c r="I1736" s="365"/>
      <c r="J1736" s="366"/>
      <c r="K1736" s="366"/>
      <c r="L1736" s="366"/>
      <c r="M1736" s="366"/>
      <c r="N1736" s="367"/>
      <c r="O1736" s="365"/>
      <c r="P1736" s="366"/>
      <c r="Q1736" s="366"/>
      <c r="R1736" s="366"/>
      <c r="S1736" s="366"/>
      <c r="T1736" s="366"/>
      <c r="U1736" s="60"/>
    </row>
    <row r="1737" spans="1:21">
      <c r="A1737" s="4"/>
      <c r="B1737" s="307" t="s">
        <v>58</v>
      </c>
      <c r="C1737" s="308"/>
      <c r="D1737" s="309"/>
      <c r="E1737" s="310" t="s">
        <v>61</v>
      </c>
      <c r="F1737" s="311"/>
      <c r="G1737" s="351">
        <v>3</v>
      </c>
      <c r="H1737" s="353"/>
      <c r="I1737" s="354">
        <v>0</v>
      </c>
      <c r="J1737" s="355"/>
      <c r="K1737" s="356"/>
      <c r="L1737" s="354">
        <v>0</v>
      </c>
      <c r="M1737" s="355"/>
      <c r="N1737" s="358"/>
      <c r="O1737" s="317">
        <f>+I1737+O1582</f>
        <v>3</v>
      </c>
      <c r="P1737" s="315"/>
      <c r="Q1737" s="316"/>
      <c r="R1737" s="317">
        <f>+L1737+R1582</f>
        <v>3</v>
      </c>
      <c r="S1737" s="315"/>
      <c r="T1737" s="316"/>
      <c r="U1737" s="60">
        <f t="shared" si="208"/>
        <v>1</v>
      </c>
    </row>
    <row r="1738" spans="1:21">
      <c r="A1738" s="4"/>
      <c r="B1738" s="307" t="s">
        <v>59</v>
      </c>
      <c r="C1738" s="308"/>
      <c r="D1738" s="309"/>
      <c r="E1738" s="310" t="s">
        <v>61</v>
      </c>
      <c r="F1738" s="311"/>
      <c r="G1738" s="351">
        <v>30</v>
      </c>
      <c r="H1738" s="353"/>
      <c r="I1738" s="354">
        <v>0</v>
      </c>
      <c r="J1738" s="355"/>
      <c r="K1738" s="356"/>
      <c r="L1738" s="354">
        <v>0</v>
      </c>
      <c r="M1738" s="355"/>
      <c r="N1738" s="358"/>
      <c r="O1738" s="317">
        <f>+I1738+O1583</f>
        <v>30</v>
      </c>
      <c r="P1738" s="315"/>
      <c r="Q1738" s="316"/>
      <c r="R1738" s="317">
        <f>+L1738+R1583</f>
        <v>30</v>
      </c>
      <c r="S1738" s="315"/>
      <c r="T1738" s="316"/>
      <c r="U1738" s="60">
        <f t="shared" si="208"/>
        <v>1</v>
      </c>
    </row>
    <row r="1739" spans="1:21">
      <c r="A1739" s="4"/>
      <c r="B1739" s="307" t="s">
        <v>60</v>
      </c>
      <c r="C1739" s="308"/>
      <c r="D1739" s="309"/>
      <c r="E1739" s="310" t="s">
        <v>61</v>
      </c>
      <c r="F1739" s="311"/>
      <c r="G1739" s="351">
        <v>514</v>
      </c>
      <c r="H1739" s="316"/>
      <c r="I1739" s="354">
        <v>0</v>
      </c>
      <c r="J1739" s="355"/>
      <c r="K1739" s="356"/>
      <c r="L1739" s="354">
        <v>0</v>
      </c>
      <c r="M1739" s="355"/>
      <c r="N1739" s="358"/>
      <c r="O1739" s="317">
        <f>+I1739+O1584</f>
        <v>514</v>
      </c>
      <c r="P1739" s="315"/>
      <c r="Q1739" s="316"/>
      <c r="R1739" s="317">
        <f>+L1739+R1584</f>
        <v>514</v>
      </c>
      <c r="S1739" s="315"/>
      <c r="T1739" s="316"/>
      <c r="U1739" s="60">
        <f t="shared" si="208"/>
        <v>1</v>
      </c>
    </row>
    <row r="1740" spans="1:21">
      <c r="A1740" s="4"/>
      <c r="B1740" s="346" t="s">
        <v>65</v>
      </c>
      <c r="C1740" s="359"/>
      <c r="D1740" s="360"/>
      <c r="E1740" s="361"/>
      <c r="F1740" s="362"/>
      <c r="G1740" s="363"/>
      <c r="H1740" s="364"/>
      <c r="I1740" s="365"/>
      <c r="J1740" s="366"/>
      <c r="K1740" s="366"/>
      <c r="L1740" s="366"/>
      <c r="M1740" s="366"/>
      <c r="N1740" s="367"/>
      <c r="O1740" s="365"/>
      <c r="P1740" s="366"/>
      <c r="Q1740" s="366"/>
      <c r="R1740" s="366"/>
      <c r="S1740" s="366"/>
      <c r="T1740" s="366"/>
      <c r="U1740" s="60"/>
    </row>
    <row r="1741" spans="1:21">
      <c r="A1741" s="4"/>
      <c r="B1741" s="307" t="s">
        <v>58</v>
      </c>
      <c r="C1741" s="308"/>
      <c r="D1741" s="309"/>
      <c r="E1741" s="310" t="s">
        <v>61</v>
      </c>
      <c r="F1741" s="311"/>
      <c r="G1741" s="351">
        <v>3</v>
      </c>
      <c r="H1741" s="353"/>
      <c r="I1741" s="354">
        <v>0</v>
      </c>
      <c r="J1741" s="355"/>
      <c r="K1741" s="356"/>
      <c r="L1741" s="354">
        <v>0</v>
      </c>
      <c r="M1741" s="355"/>
      <c r="N1741" s="358"/>
      <c r="O1741" s="317">
        <f>+I1741+O1586</f>
        <v>3</v>
      </c>
      <c r="P1741" s="315"/>
      <c r="Q1741" s="316"/>
      <c r="R1741" s="317">
        <f>+L1741+R1586</f>
        <v>3</v>
      </c>
      <c r="S1741" s="315"/>
      <c r="T1741" s="316"/>
      <c r="U1741" s="60">
        <f t="shared" si="208"/>
        <v>1</v>
      </c>
    </row>
    <row r="1742" spans="1:21">
      <c r="A1742" s="4"/>
      <c r="B1742" s="307" t="s">
        <v>59</v>
      </c>
      <c r="C1742" s="308"/>
      <c r="D1742" s="309"/>
      <c r="E1742" s="310" t="s">
        <v>61</v>
      </c>
      <c r="F1742" s="311"/>
      <c r="G1742" s="351">
        <v>30</v>
      </c>
      <c r="H1742" s="353"/>
      <c r="I1742" s="354">
        <v>0</v>
      </c>
      <c r="J1742" s="355"/>
      <c r="K1742" s="356"/>
      <c r="L1742" s="354">
        <v>0</v>
      </c>
      <c r="M1742" s="355"/>
      <c r="N1742" s="358"/>
      <c r="O1742" s="317">
        <f>+I1742+O1587</f>
        <v>30</v>
      </c>
      <c r="P1742" s="315"/>
      <c r="Q1742" s="316"/>
      <c r="R1742" s="317">
        <f>+L1742+R1587</f>
        <v>30</v>
      </c>
      <c r="S1742" s="315"/>
      <c r="T1742" s="316"/>
      <c r="U1742" s="60">
        <f t="shared" si="208"/>
        <v>1</v>
      </c>
    </row>
    <row r="1743" spans="1:21">
      <c r="A1743" s="4"/>
      <c r="B1743" s="307" t="s">
        <v>60</v>
      </c>
      <c r="C1743" s="308"/>
      <c r="D1743" s="309"/>
      <c r="E1743" s="310" t="s">
        <v>61</v>
      </c>
      <c r="F1743" s="311"/>
      <c r="G1743" s="351">
        <v>1047</v>
      </c>
      <c r="H1743" s="316"/>
      <c r="I1743" s="354">
        <v>60</v>
      </c>
      <c r="J1743" s="355"/>
      <c r="K1743" s="356"/>
      <c r="L1743" s="354">
        <v>60</v>
      </c>
      <c r="M1743" s="355"/>
      <c r="N1743" s="358"/>
      <c r="O1743" s="317">
        <f>+I1743+O1588</f>
        <v>1047</v>
      </c>
      <c r="P1743" s="315"/>
      <c r="Q1743" s="316"/>
      <c r="R1743" s="317">
        <f>+L1743+R1588</f>
        <v>1009</v>
      </c>
      <c r="S1743" s="315"/>
      <c r="T1743" s="316"/>
      <c r="U1743" s="60">
        <f t="shared" si="208"/>
        <v>0.96370582617000955</v>
      </c>
    </row>
    <row r="1744" spans="1:21">
      <c r="A1744" s="4"/>
      <c r="B1744" s="346" t="s">
        <v>66</v>
      </c>
      <c r="C1744" s="359"/>
      <c r="D1744" s="360"/>
      <c r="E1744" s="361"/>
      <c r="F1744" s="362"/>
      <c r="G1744" s="363"/>
      <c r="H1744" s="364"/>
      <c r="I1744" s="365"/>
      <c r="J1744" s="366"/>
      <c r="K1744" s="366"/>
      <c r="L1744" s="366"/>
      <c r="M1744" s="366"/>
      <c r="N1744" s="367"/>
      <c r="O1744" s="365"/>
      <c r="P1744" s="366"/>
      <c r="Q1744" s="366"/>
      <c r="R1744" s="366"/>
      <c r="S1744" s="366"/>
      <c r="T1744" s="366"/>
      <c r="U1744" s="60"/>
    </row>
    <row r="1745" spans="1:21">
      <c r="A1745" s="4"/>
      <c r="B1745" s="307" t="s">
        <v>58</v>
      </c>
      <c r="C1745" s="308"/>
      <c r="D1745" s="309"/>
      <c r="E1745" s="310" t="s">
        <v>61</v>
      </c>
      <c r="F1745" s="311"/>
      <c r="G1745" s="351">
        <v>3</v>
      </c>
      <c r="H1745" s="353"/>
      <c r="I1745" s="354">
        <v>0</v>
      </c>
      <c r="J1745" s="355"/>
      <c r="K1745" s="356"/>
      <c r="L1745" s="354">
        <v>0</v>
      </c>
      <c r="M1745" s="355"/>
      <c r="N1745" s="358"/>
      <c r="O1745" s="317">
        <f>+I1745+O1590</f>
        <v>3</v>
      </c>
      <c r="P1745" s="315"/>
      <c r="Q1745" s="316"/>
      <c r="R1745" s="317">
        <f>+L1745+R1590</f>
        <v>3</v>
      </c>
      <c r="S1745" s="315"/>
      <c r="T1745" s="316"/>
      <c r="U1745" s="60">
        <f t="shared" si="208"/>
        <v>1</v>
      </c>
    </row>
    <row r="1746" spans="1:21">
      <c r="A1746" s="4"/>
      <c r="B1746" s="307" t="s">
        <v>59</v>
      </c>
      <c r="C1746" s="308"/>
      <c r="D1746" s="309"/>
      <c r="E1746" s="310" t="s">
        <v>61</v>
      </c>
      <c r="F1746" s="311"/>
      <c r="G1746" s="351">
        <v>30</v>
      </c>
      <c r="H1746" s="353"/>
      <c r="I1746" s="354">
        <v>0</v>
      </c>
      <c r="J1746" s="355"/>
      <c r="K1746" s="356"/>
      <c r="L1746" s="354">
        <v>0</v>
      </c>
      <c r="M1746" s="355"/>
      <c r="N1746" s="358"/>
      <c r="O1746" s="317">
        <f>+I1746+O1591</f>
        <v>30</v>
      </c>
      <c r="P1746" s="315"/>
      <c r="Q1746" s="316"/>
      <c r="R1746" s="317">
        <f>+L1746+R1591</f>
        <v>30</v>
      </c>
      <c r="S1746" s="315"/>
      <c r="T1746" s="316"/>
      <c r="U1746" s="60">
        <f t="shared" si="208"/>
        <v>1</v>
      </c>
    </row>
    <row r="1747" spans="1:21">
      <c r="A1747" s="4"/>
      <c r="B1747" s="307" t="s">
        <v>60</v>
      </c>
      <c r="C1747" s="308"/>
      <c r="D1747" s="309"/>
      <c r="E1747" s="310" t="s">
        <v>61</v>
      </c>
      <c r="F1747" s="311"/>
      <c r="G1747" s="351">
        <v>1130</v>
      </c>
      <c r="H1747" s="316"/>
      <c r="I1747" s="354">
        <v>80</v>
      </c>
      <c r="J1747" s="355"/>
      <c r="K1747" s="356"/>
      <c r="L1747" s="354">
        <v>90</v>
      </c>
      <c r="M1747" s="355"/>
      <c r="N1747" s="358"/>
      <c r="O1747" s="317">
        <f>+I1747+O1592</f>
        <v>1130</v>
      </c>
      <c r="P1747" s="315"/>
      <c r="Q1747" s="316"/>
      <c r="R1747" s="317">
        <f>+L1747+R1592</f>
        <v>1050</v>
      </c>
      <c r="S1747" s="315"/>
      <c r="T1747" s="316"/>
      <c r="U1747" s="60">
        <f t="shared" si="208"/>
        <v>0.92920353982300885</v>
      </c>
    </row>
    <row r="1748" spans="1:21">
      <c r="A1748" s="4"/>
      <c r="B1748" s="346" t="s">
        <v>96</v>
      </c>
      <c r="C1748" s="359"/>
      <c r="D1748" s="360"/>
      <c r="E1748" s="361"/>
      <c r="F1748" s="362"/>
      <c r="G1748" s="363"/>
      <c r="H1748" s="364"/>
      <c r="I1748" s="365"/>
      <c r="J1748" s="366"/>
      <c r="K1748" s="366"/>
      <c r="L1748" s="366"/>
      <c r="M1748" s="366"/>
      <c r="N1748" s="367"/>
      <c r="O1748" s="365"/>
      <c r="P1748" s="366"/>
      <c r="Q1748" s="366"/>
      <c r="R1748" s="366"/>
      <c r="S1748" s="366"/>
      <c r="T1748" s="366"/>
      <c r="U1748" s="60"/>
    </row>
    <row r="1749" spans="1:21">
      <c r="A1749" s="4"/>
      <c r="B1749" s="307" t="s">
        <v>58</v>
      </c>
      <c r="C1749" s="308"/>
      <c r="D1749" s="309"/>
      <c r="E1749" s="310" t="s">
        <v>61</v>
      </c>
      <c r="F1749" s="311"/>
      <c r="G1749" s="351">
        <v>3</v>
      </c>
      <c r="H1749" s="353"/>
      <c r="I1749" s="354">
        <v>0</v>
      </c>
      <c r="J1749" s="355"/>
      <c r="K1749" s="356"/>
      <c r="L1749" s="354">
        <v>0</v>
      </c>
      <c r="M1749" s="355"/>
      <c r="N1749" s="358"/>
      <c r="O1749" s="317">
        <f>+I1749+O1594</f>
        <v>3</v>
      </c>
      <c r="P1749" s="315"/>
      <c r="Q1749" s="316"/>
      <c r="R1749" s="317">
        <f>+L1749+R1594</f>
        <v>3</v>
      </c>
      <c r="S1749" s="315"/>
      <c r="T1749" s="316"/>
      <c r="U1749" s="60">
        <f t="shared" si="208"/>
        <v>1</v>
      </c>
    </row>
    <row r="1750" spans="1:21">
      <c r="A1750" s="4"/>
      <c r="B1750" s="307" t="s">
        <v>59</v>
      </c>
      <c r="C1750" s="308"/>
      <c r="D1750" s="309"/>
      <c r="E1750" s="310" t="s">
        <v>61</v>
      </c>
      <c r="F1750" s="311"/>
      <c r="G1750" s="351">
        <v>30</v>
      </c>
      <c r="H1750" s="353"/>
      <c r="I1750" s="354">
        <v>0</v>
      </c>
      <c r="J1750" s="355"/>
      <c r="K1750" s="356"/>
      <c r="L1750" s="354">
        <v>0</v>
      </c>
      <c r="M1750" s="355"/>
      <c r="N1750" s="358"/>
      <c r="O1750" s="317">
        <f>+I1750+O1595</f>
        <v>30</v>
      </c>
      <c r="P1750" s="315"/>
      <c r="Q1750" s="316"/>
      <c r="R1750" s="317">
        <f>+L1750+R1595</f>
        <v>30</v>
      </c>
      <c r="S1750" s="315"/>
      <c r="T1750" s="316"/>
      <c r="U1750" s="60">
        <f t="shared" si="208"/>
        <v>1</v>
      </c>
    </row>
    <row r="1751" spans="1:21">
      <c r="A1751" s="4"/>
      <c r="B1751" s="307" t="s">
        <v>60</v>
      </c>
      <c r="C1751" s="308"/>
      <c r="D1751" s="309"/>
      <c r="E1751" s="310" t="s">
        <v>61</v>
      </c>
      <c r="F1751" s="311"/>
      <c r="G1751" s="351">
        <v>1049</v>
      </c>
      <c r="H1751" s="316"/>
      <c r="I1751" s="354">
        <v>72</v>
      </c>
      <c r="J1751" s="355"/>
      <c r="K1751" s="356"/>
      <c r="L1751" s="354">
        <v>78</v>
      </c>
      <c r="M1751" s="355"/>
      <c r="N1751" s="358"/>
      <c r="O1751" s="317">
        <f>+I1751+O1596</f>
        <v>1049</v>
      </c>
      <c r="P1751" s="315"/>
      <c r="Q1751" s="316"/>
      <c r="R1751" s="317">
        <f>+L1751+R1596</f>
        <v>985</v>
      </c>
      <c r="S1751" s="315"/>
      <c r="T1751" s="316"/>
      <c r="U1751" s="60">
        <f t="shared" si="208"/>
        <v>0.93898951382268825</v>
      </c>
    </row>
    <row r="1752" spans="1:21">
      <c r="A1752" s="4"/>
      <c r="B1752" s="346" t="s">
        <v>67</v>
      </c>
      <c r="C1752" s="359"/>
      <c r="D1752" s="360"/>
      <c r="E1752" s="361"/>
      <c r="F1752" s="362"/>
      <c r="G1752" s="363"/>
      <c r="H1752" s="364"/>
      <c r="I1752" s="365"/>
      <c r="J1752" s="366"/>
      <c r="K1752" s="366"/>
      <c r="L1752" s="366"/>
      <c r="M1752" s="366"/>
      <c r="N1752" s="367"/>
      <c r="O1752" s="365"/>
      <c r="P1752" s="366"/>
      <c r="Q1752" s="366"/>
      <c r="R1752" s="366"/>
      <c r="S1752" s="366"/>
      <c r="T1752" s="366"/>
      <c r="U1752" s="60"/>
    </row>
    <row r="1753" spans="1:21">
      <c r="A1753" s="4"/>
      <c r="B1753" s="307" t="s">
        <v>58</v>
      </c>
      <c r="C1753" s="308"/>
      <c r="D1753" s="309"/>
      <c r="E1753" s="310" t="s">
        <v>61</v>
      </c>
      <c r="F1753" s="311"/>
      <c r="G1753" s="351">
        <v>2</v>
      </c>
      <c r="H1753" s="353"/>
      <c r="I1753" s="354">
        <v>0</v>
      </c>
      <c r="J1753" s="355"/>
      <c r="K1753" s="356"/>
      <c r="L1753" s="354">
        <v>0</v>
      </c>
      <c r="M1753" s="355"/>
      <c r="N1753" s="358"/>
      <c r="O1753" s="317">
        <f>+I1753+O1598</f>
        <v>2</v>
      </c>
      <c r="P1753" s="315"/>
      <c r="Q1753" s="316"/>
      <c r="R1753" s="317">
        <f>+L1753+R1598</f>
        <v>2</v>
      </c>
      <c r="S1753" s="315"/>
      <c r="T1753" s="316"/>
      <c r="U1753" s="60">
        <f t="shared" si="208"/>
        <v>1</v>
      </c>
    </row>
    <row r="1754" spans="1:21">
      <c r="A1754" s="4"/>
      <c r="B1754" s="307" t="s">
        <v>59</v>
      </c>
      <c r="C1754" s="308"/>
      <c r="D1754" s="309"/>
      <c r="E1754" s="310" t="s">
        <v>61</v>
      </c>
      <c r="F1754" s="311"/>
      <c r="G1754" s="351">
        <v>20</v>
      </c>
      <c r="H1754" s="353"/>
      <c r="I1754" s="354">
        <v>0</v>
      </c>
      <c r="J1754" s="355"/>
      <c r="K1754" s="356"/>
      <c r="L1754" s="354">
        <v>0</v>
      </c>
      <c r="M1754" s="355"/>
      <c r="N1754" s="358"/>
      <c r="O1754" s="317">
        <f>+I1754+O1599</f>
        <v>20</v>
      </c>
      <c r="P1754" s="315"/>
      <c r="Q1754" s="316"/>
      <c r="R1754" s="317">
        <f>+L1754+R1599</f>
        <v>20</v>
      </c>
      <c r="S1754" s="315"/>
      <c r="T1754" s="316"/>
      <c r="U1754" s="60">
        <f t="shared" si="208"/>
        <v>1</v>
      </c>
    </row>
    <row r="1755" spans="1:21">
      <c r="A1755" s="4"/>
      <c r="B1755" s="307" t="s">
        <v>60</v>
      </c>
      <c r="C1755" s="308"/>
      <c r="D1755" s="309"/>
      <c r="E1755" s="310" t="s">
        <v>61</v>
      </c>
      <c r="F1755" s="311"/>
      <c r="G1755" s="351">
        <v>350</v>
      </c>
      <c r="H1755" s="316"/>
      <c r="I1755" s="354">
        <v>0</v>
      </c>
      <c r="J1755" s="355"/>
      <c r="K1755" s="356"/>
      <c r="L1755" s="354">
        <v>0</v>
      </c>
      <c r="M1755" s="355"/>
      <c r="N1755" s="358"/>
      <c r="O1755" s="317">
        <f>+I1755+O1600</f>
        <v>350</v>
      </c>
      <c r="P1755" s="315"/>
      <c r="Q1755" s="316"/>
      <c r="R1755" s="317">
        <f>+L1755+R1600</f>
        <v>350</v>
      </c>
      <c r="S1755" s="315"/>
      <c r="T1755" s="316"/>
      <c r="U1755" s="60">
        <f t="shared" si="208"/>
        <v>1</v>
      </c>
    </row>
    <row r="1756" spans="1:21">
      <c r="A1756" s="4"/>
      <c r="B1756" s="346" t="s">
        <v>68</v>
      </c>
      <c r="C1756" s="359"/>
      <c r="D1756" s="360"/>
      <c r="E1756" s="361"/>
      <c r="F1756" s="362"/>
      <c r="G1756" s="363"/>
      <c r="H1756" s="364"/>
      <c r="I1756" s="365"/>
      <c r="J1756" s="366"/>
      <c r="K1756" s="366"/>
      <c r="L1756" s="366"/>
      <c r="M1756" s="366"/>
      <c r="N1756" s="367"/>
      <c r="O1756" s="365"/>
      <c r="P1756" s="366"/>
      <c r="Q1756" s="366"/>
      <c r="R1756" s="366"/>
      <c r="S1756" s="366"/>
      <c r="T1756" s="366"/>
      <c r="U1756" s="60"/>
    </row>
    <row r="1757" spans="1:21">
      <c r="A1757" s="4"/>
      <c r="B1757" s="307" t="s">
        <v>58</v>
      </c>
      <c r="C1757" s="308"/>
      <c r="D1757" s="309"/>
      <c r="E1757" s="310" t="s">
        <v>61</v>
      </c>
      <c r="F1757" s="311"/>
      <c r="G1757" s="351">
        <v>2</v>
      </c>
      <c r="H1757" s="353"/>
      <c r="I1757" s="354">
        <v>0</v>
      </c>
      <c r="J1757" s="355"/>
      <c r="K1757" s="356"/>
      <c r="L1757" s="354">
        <v>0</v>
      </c>
      <c r="M1757" s="355"/>
      <c r="N1757" s="358"/>
      <c r="O1757" s="317">
        <f>+I1757+O1602</f>
        <v>2</v>
      </c>
      <c r="P1757" s="315"/>
      <c r="Q1757" s="316"/>
      <c r="R1757" s="317">
        <f>+L1757+R1602</f>
        <v>2</v>
      </c>
      <c r="S1757" s="315"/>
      <c r="T1757" s="316"/>
      <c r="U1757" s="60">
        <f t="shared" si="208"/>
        <v>1</v>
      </c>
    </row>
    <row r="1758" spans="1:21">
      <c r="A1758" s="4"/>
      <c r="B1758" s="307" t="s">
        <v>59</v>
      </c>
      <c r="C1758" s="308"/>
      <c r="D1758" s="309"/>
      <c r="E1758" s="310" t="s">
        <v>61</v>
      </c>
      <c r="F1758" s="311"/>
      <c r="G1758" s="351">
        <v>20</v>
      </c>
      <c r="H1758" s="353"/>
      <c r="I1758" s="354">
        <v>0</v>
      </c>
      <c r="J1758" s="355"/>
      <c r="K1758" s="356"/>
      <c r="L1758" s="354">
        <v>0</v>
      </c>
      <c r="M1758" s="355"/>
      <c r="N1758" s="358"/>
      <c r="O1758" s="317">
        <f>+I1758+O1603</f>
        <v>20</v>
      </c>
      <c r="P1758" s="315"/>
      <c r="Q1758" s="316"/>
      <c r="R1758" s="317">
        <f>+L1758+R1603</f>
        <v>20</v>
      </c>
      <c r="S1758" s="315"/>
      <c r="T1758" s="316"/>
      <c r="U1758" s="60">
        <f t="shared" si="208"/>
        <v>1</v>
      </c>
    </row>
    <row r="1759" spans="1:21">
      <c r="A1759" s="4"/>
      <c r="B1759" s="307" t="s">
        <v>60</v>
      </c>
      <c r="C1759" s="308"/>
      <c r="D1759" s="309"/>
      <c r="E1759" s="310" t="s">
        <v>61</v>
      </c>
      <c r="F1759" s="311"/>
      <c r="G1759" s="351">
        <v>333</v>
      </c>
      <c r="H1759" s="316"/>
      <c r="I1759" s="354">
        <v>0</v>
      </c>
      <c r="J1759" s="355"/>
      <c r="K1759" s="356"/>
      <c r="L1759" s="354">
        <v>0</v>
      </c>
      <c r="M1759" s="355"/>
      <c r="N1759" s="358"/>
      <c r="O1759" s="317">
        <f>+I1759+O1604</f>
        <v>333</v>
      </c>
      <c r="P1759" s="315"/>
      <c r="Q1759" s="316"/>
      <c r="R1759" s="317">
        <f>+L1759+R1604</f>
        <v>333</v>
      </c>
      <c r="S1759" s="315"/>
      <c r="T1759" s="316"/>
      <c r="U1759" s="60">
        <f t="shared" si="208"/>
        <v>1</v>
      </c>
    </row>
    <row r="1760" spans="1:21">
      <c r="A1760" s="4"/>
      <c r="B1760" s="346" t="s">
        <v>69</v>
      </c>
      <c r="C1760" s="359"/>
      <c r="D1760" s="360"/>
      <c r="E1760" s="361"/>
      <c r="F1760" s="362"/>
      <c r="G1760" s="363"/>
      <c r="H1760" s="364"/>
      <c r="I1760" s="365"/>
      <c r="J1760" s="366"/>
      <c r="K1760" s="366"/>
      <c r="L1760" s="366"/>
      <c r="M1760" s="366"/>
      <c r="N1760" s="367"/>
      <c r="O1760" s="365"/>
      <c r="P1760" s="366"/>
      <c r="Q1760" s="366"/>
      <c r="R1760" s="366"/>
      <c r="S1760" s="366"/>
      <c r="T1760" s="366"/>
      <c r="U1760" s="60"/>
    </row>
    <row r="1761" spans="1:21" ht="15" customHeight="1">
      <c r="A1761" s="4"/>
      <c r="B1761" s="307" t="s">
        <v>124</v>
      </c>
      <c r="C1761" s="308"/>
      <c r="D1761" s="309"/>
      <c r="E1761" s="310" t="s">
        <v>61</v>
      </c>
      <c r="F1761" s="311"/>
      <c r="G1761" s="351">
        <v>330</v>
      </c>
      <c r="H1761" s="353"/>
      <c r="I1761" s="354">
        <v>20</v>
      </c>
      <c r="J1761" s="355"/>
      <c r="K1761" s="356"/>
      <c r="L1761" s="354">
        <v>20</v>
      </c>
      <c r="M1761" s="355"/>
      <c r="N1761" s="358"/>
      <c r="O1761" s="317">
        <f>+I1761+O1606</f>
        <v>330</v>
      </c>
      <c r="P1761" s="315"/>
      <c r="Q1761" s="316"/>
      <c r="R1761" s="317">
        <f>+L1761+R1606</f>
        <v>336</v>
      </c>
      <c r="S1761" s="315"/>
      <c r="T1761" s="316"/>
      <c r="U1761" s="60">
        <f t="shared" si="208"/>
        <v>1.0181818181818181</v>
      </c>
    </row>
    <row r="1762" spans="1:21">
      <c r="A1762" s="4"/>
      <c r="B1762" s="307" t="s">
        <v>58</v>
      </c>
      <c r="C1762" s="308"/>
      <c r="D1762" s="309"/>
      <c r="E1762" s="310" t="s">
        <v>61</v>
      </c>
      <c r="F1762" s="311"/>
      <c r="G1762" s="351">
        <v>2</v>
      </c>
      <c r="H1762" s="353"/>
      <c r="I1762" s="354">
        <v>0</v>
      </c>
      <c r="J1762" s="355"/>
      <c r="K1762" s="356"/>
      <c r="L1762" s="354">
        <v>0</v>
      </c>
      <c r="M1762" s="355"/>
      <c r="N1762" s="358"/>
      <c r="O1762" s="317">
        <f>+I1762+O1607</f>
        <v>2</v>
      </c>
      <c r="P1762" s="315"/>
      <c r="Q1762" s="316"/>
      <c r="R1762" s="317">
        <f>+L1762+R1607</f>
        <v>2</v>
      </c>
      <c r="S1762" s="315"/>
      <c r="T1762" s="316"/>
      <c r="U1762" s="60">
        <f t="shared" si="208"/>
        <v>1</v>
      </c>
    </row>
    <row r="1763" spans="1:21">
      <c r="A1763" s="4"/>
      <c r="B1763" s="307" t="s">
        <v>59</v>
      </c>
      <c r="C1763" s="308"/>
      <c r="D1763" s="309"/>
      <c r="E1763" s="310" t="s">
        <v>61</v>
      </c>
      <c r="F1763" s="311"/>
      <c r="G1763" s="351">
        <v>20</v>
      </c>
      <c r="H1763" s="353"/>
      <c r="I1763" s="354">
        <v>0</v>
      </c>
      <c r="J1763" s="355"/>
      <c r="K1763" s="356"/>
      <c r="L1763" s="354">
        <v>0</v>
      </c>
      <c r="M1763" s="355"/>
      <c r="N1763" s="358"/>
      <c r="O1763" s="317">
        <f>+I1763+O1608</f>
        <v>20</v>
      </c>
      <c r="P1763" s="315"/>
      <c r="Q1763" s="316"/>
      <c r="R1763" s="317">
        <f>+L1763+R1608</f>
        <v>20</v>
      </c>
      <c r="S1763" s="315"/>
      <c r="T1763" s="316"/>
      <c r="U1763" s="60">
        <f t="shared" si="208"/>
        <v>1</v>
      </c>
    </row>
    <row r="1764" spans="1:21">
      <c r="A1764" s="4"/>
      <c r="B1764" s="307" t="s">
        <v>60</v>
      </c>
      <c r="C1764" s="308"/>
      <c r="D1764" s="309"/>
      <c r="E1764" s="310" t="s">
        <v>61</v>
      </c>
      <c r="F1764" s="311"/>
      <c r="G1764" s="351">
        <v>681</v>
      </c>
      <c r="H1764" s="316"/>
      <c r="I1764" s="354">
        <v>40</v>
      </c>
      <c r="J1764" s="355"/>
      <c r="K1764" s="356"/>
      <c r="L1764" s="354">
        <v>40</v>
      </c>
      <c r="M1764" s="355"/>
      <c r="N1764" s="358"/>
      <c r="O1764" s="317">
        <f>+I1764+O1609</f>
        <v>681</v>
      </c>
      <c r="P1764" s="315"/>
      <c r="Q1764" s="316"/>
      <c r="R1764" s="317">
        <f>+L1764+R1609</f>
        <v>646</v>
      </c>
      <c r="S1764" s="315"/>
      <c r="T1764" s="316"/>
      <c r="U1764" s="60">
        <f t="shared" si="208"/>
        <v>0.94860499265785614</v>
      </c>
    </row>
    <row r="1765" spans="1:21">
      <c r="A1765" s="4"/>
      <c r="B1765" s="307" t="s">
        <v>70</v>
      </c>
      <c r="C1765" s="308"/>
      <c r="D1765" s="309"/>
      <c r="E1765" s="310" t="s">
        <v>61</v>
      </c>
      <c r="F1765" s="311"/>
      <c r="G1765" s="351">
        <v>102</v>
      </c>
      <c r="H1765" s="353"/>
      <c r="I1765" s="354">
        <v>12</v>
      </c>
      <c r="J1765" s="355"/>
      <c r="K1765" s="356"/>
      <c r="L1765" s="354">
        <v>12</v>
      </c>
      <c r="M1765" s="355"/>
      <c r="N1765" s="358"/>
      <c r="O1765" s="317">
        <f>+I1765+O1610</f>
        <v>102</v>
      </c>
      <c r="P1765" s="315"/>
      <c r="Q1765" s="316"/>
      <c r="R1765" s="317">
        <f>+L1765+R1610</f>
        <v>90</v>
      </c>
      <c r="S1765" s="315"/>
      <c r="T1765" s="316"/>
      <c r="U1765" s="60">
        <f t="shared" si="208"/>
        <v>0.88235294117647056</v>
      </c>
    </row>
    <row r="1766" spans="1:21">
      <c r="A1766" s="4"/>
      <c r="B1766" s="346" t="s">
        <v>71</v>
      </c>
      <c r="C1766" s="359"/>
      <c r="D1766" s="360"/>
      <c r="E1766" s="361"/>
      <c r="F1766" s="362"/>
      <c r="G1766" s="363"/>
      <c r="H1766" s="364"/>
      <c r="I1766" s="365"/>
      <c r="J1766" s="366"/>
      <c r="K1766" s="366"/>
      <c r="L1766" s="366"/>
      <c r="M1766" s="366"/>
      <c r="N1766" s="367"/>
      <c r="O1766" s="365"/>
      <c r="P1766" s="366"/>
      <c r="Q1766" s="366"/>
      <c r="R1766" s="366"/>
      <c r="S1766" s="366"/>
      <c r="T1766" s="366"/>
      <c r="U1766" s="60"/>
    </row>
    <row r="1767" spans="1:21">
      <c r="A1767" s="4"/>
      <c r="B1767" s="307" t="s">
        <v>81</v>
      </c>
      <c r="C1767" s="308"/>
      <c r="D1767" s="309"/>
      <c r="E1767" s="310" t="s">
        <v>74</v>
      </c>
      <c r="F1767" s="311"/>
      <c r="G1767" s="351">
        <v>260</v>
      </c>
      <c r="H1767" s="353"/>
      <c r="I1767" s="354">
        <v>0</v>
      </c>
      <c r="J1767" s="355"/>
      <c r="K1767" s="356"/>
      <c r="L1767" s="517">
        <v>0</v>
      </c>
      <c r="M1767" s="518"/>
      <c r="N1767" s="519"/>
      <c r="O1767" s="317">
        <f>+I1767+O1612</f>
        <v>260</v>
      </c>
      <c r="P1767" s="315"/>
      <c r="Q1767" s="316"/>
      <c r="R1767" s="317">
        <f>+L1767+R1612</f>
        <v>288.69</v>
      </c>
      <c r="S1767" s="315"/>
      <c r="T1767" s="316"/>
      <c r="U1767" s="60">
        <f t="shared" si="208"/>
        <v>1.1103461538461539</v>
      </c>
    </row>
    <row r="1768" spans="1:21">
      <c r="A1768" s="4"/>
      <c r="B1768" s="346" t="s">
        <v>72</v>
      </c>
      <c r="C1768" s="359"/>
      <c r="D1768" s="360"/>
      <c r="E1768" s="361"/>
      <c r="F1768" s="362"/>
      <c r="G1768" s="363"/>
      <c r="H1768" s="364"/>
      <c r="I1768" s="365"/>
      <c r="J1768" s="366"/>
      <c r="K1768" s="366"/>
      <c r="L1768" s="366"/>
      <c r="M1768" s="366"/>
      <c r="N1768" s="367"/>
      <c r="O1768" s="365"/>
      <c r="P1768" s="366"/>
      <c r="Q1768" s="366"/>
      <c r="R1768" s="366"/>
      <c r="S1768" s="366"/>
      <c r="T1768" s="366"/>
      <c r="U1768" s="60"/>
    </row>
    <row r="1769" spans="1:21">
      <c r="A1769" s="4"/>
      <c r="B1769" s="307" t="s">
        <v>58</v>
      </c>
      <c r="C1769" s="308"/>
      <c r="D1769" s="309"/>
      <c r="E1769" s="310" t="s">
        <v>61</v>
      </c>
      <c r="F1769" s="311"/>
      <c r="G1769" s="351">
        <v>1</v>
      </c>
      <c r="H1769" s="353"/>
      <c r="I1769" s="354">
        <v>0</v>
      </c>
      <c r="J1769" s="355"/>
      <c r="K1769" s="356"/>
      <c r="L1769" s="354">
        <v>0</v>
      </c>
      <c r="M1769" s="355"/>
      <c r="N1769" s="358"/>
      <c r="O1769" s="317">
        <f>+I1769+O1614</f>
        <v>1</v>
      </c>
      <c r="P1769" s="315"/>
      <c r="Q1769" s="316"/>
      <c r="R1769" s="317">
        <f>+L1769+R1614</f>
        <v>1</v>
      </c>
      <c r="S1769" s="315"/>
      <c r="T1769" s="316"/>
      <c r="U1769" s="60">
        <f t="shared" si="208"/>
        <v>1</v>
      </c>
    </row>
    <row r="1770" spans="1:21">
      <c r="A1770" s="4"/>
      <c r="B1770" s="307" t="s">
        <v>59</v>
      </c>
      <c r="C1770" s="308"/>
      <c r="D1770" s="309"/>
      <c r="E1770" s="310" t="s">
        <v>61</v>
      </c>
      <c r="F1770" s="311"/>
      <c r="G1770" s="351">
        <v>10</v>
      </c>
      <c r="H1770" s="353"/>
      <c r="I1770" s="354">
        <v>0</v>
      </c>
      <c r="J1770" s="355"/>
      <c r="K1770" s="356"/>
      <c r="L1770" s="354">
        <v>0</v>
      </c>
      <c r="M1770" s="355"/>
      <c r="N1770" s="358"/>
      <c r="O1770" s="317">
        <f>+I1770+O1615</f>
        <v>10</v>
      </c>
      <c r="P1770" s="315"/>
      <c r="Q1770" s="316"/>
      <c r="R1770" s="317">
        <f>+L1770+R1615</f>
        <v>10</v>
      </c>
      <c r="S1770" s="315"/>
      <c r="T1770" s="316"/>
      <c r="U1770" s="60">
        <f t="shared" si="208"/>
        <v>1</v>
      </c>
    </row>
    <row r="1771" spans="1:21">
      <c r="A1771" s="4"/>
      <c r="B1771" s="307" t="s">
        <v>60</v>
      </c>
      <c r="C1771" s="308"/>
      <c r="D1771" s="309"/>
      <c r="E1771" s="310" t="s">
        <v>61</v>
      </c>
      <c r="F1771" s="311"/>
      <c r="G1771" s="351">
        <v>167</v>
      </c>
      <c r="H1771" s="316"/>
      <c r="I1771" s="354">
        <v>0</v>
      </c>
      <c r="J1771" s="355"/>
      <c r="K1771" s="356"/>
      <c r="L1771" s="354">
        <v>0</v>
      </c>
      <c r="M1771" s="355"/>
      <c r="N1771" s="358"/>
      <c r="O1771" s="317">
        <f>+I1771+O1616</f>
        <v>167</v>
      </c>
      <c r="P1771" s="315"/>
      <c r="Q1771" s="316"/>
      <c r="R1771" s="317">
        <f>+L1771+R1616</f>
        <v>167</v>
      </c>
      <c r="S1771" s="315"/>
      <c r="T1771" s="316"/>
      <c r="U1771" s="60">
        <f t="shared" si="208"/>
        <v>1</v>
      </c>
    </row>
    <row r="1772" spans="1:21">
      <c r="A1772" s="4"/>
      <c r="B1772" s="346" t="s">
        <v>73</v>
      </c>
      <c r="C1772" s="359"/>
      <c r="D1772" s="360"/>
      <c r="E1772" s="361"/>
      <c r="F1772" s="362"/>
      <c r="G1772" s="363"/>
      <c r="H1772" s="364"/>
      <c r="I1772" s="365"/>
      <c r="J1772" s="366"/>
      <c r="K1772" s="366"/>
      <c r="L1772" s="366"/>
      <c r="M1772" s="366"/>
      <c r="N1772" s="367"/>
      <c r="O1772" s="365"/>
      <c r="P1772" s="366"/>
      <c r="Q1772" s="366"/>
      <c r="R1772" s="366"/>
      <c r="S1772" s="366"/>
      <c r="T1772" s="366"/>
      <c r="U1772" s="60"/>
    </row>
    <row r="1773" spans="1:21">
      <c r="A1773" s="4"/>
      <c r="B1773" s="307" t="s">
        <v>81</v>
      </c>
      <c r="C1773" s="308"/>
      <c r="D1773" s="309"/>
      <c r="E1773" s="310" t="s">
        <v>74</v>
      </c>
      <c r="F1773" s="311"/>
      <c r="G1773" s="351">
        <v>100</v>
      </c>
      <c r="H1773" s="353"/>
      <c r="I1773" s="354">
        <v>0</v>
      </c>
      <c r="J1773" s="355"/>
      <c r="K1773" s="356"/>
      <c r="L1773" s="354">
        <v>0</v>
      </c>
      <c r="M1773" s="355"/>
      <c r="N1773" s="358"/>
      <c r="O1773" s="317">
        <f>+I1773+O1618</f>
        <v>100</v>
      </c>
      <c r="P1773" s="315"/>
      <c r="Q1773" s="316"/>
      <c r="R1773" s="317">
        <f>+L1773+R1618</f>
        <v>100</v>
      </c>
      <c r="S1773" s="315"/>
      <c r="T1773" s="316"/>
      <c r="U1773" s="60">
        <f t="shared" si="208"/>
        <v>1</v>
      </c>
    </row>
    <row r="1774" spans="1:21">
      <c r="A1774" s="4"/>
      <c r="B1774" s="346" t="s">
        <v>76</v>
      </c>
      <c r="C1774" s="359"/>
      <c r="D1774" s="360"/>
      <c r="E1774" s="361"/>
      <c r="F1774" s="362"/>
      <c r="G1774" s="363"/>
      <c r="H1774" s="364"/>
      <c r="I1774" s="365"/>
      <c r="J1774" s="366"/>
      <c r="K1774" s="366"/>
      <c r="L1774" s="366"/>
      <c r="M1774" s="366"/>
      <c r="N1774" s="367"/>
      <c r="O1774" s="365"/>
      <c r="P1774" s="366"/>
      <c r="Q1774" s="366"/>
      <c r="R1774" s="366"/>
      <c r="S1774" s="366"/>
      <c r="T1774" s="366"/>
      <c r="U1774" s="60"/>
    </row>
    <row r="1775" spans="1:21">
      <c r="A1775" s="4"/>
      <c r="B1775" s="307" t="s">
        <v>124</v>
      </c>
      <c r="C1775" s="308"/>
      <c r="D1775" s="309"/>
      <c r="E1775" s="310" t="s">
        <v>61</v>
      </c>
      <c r="F1775" s="311"/>
      <c r="G1775" s="351">
        <v>580</v>
      </c>
      <c r="H1775" s="353"/>
      <c r="I1775" s="354">
        <v>50</v>
      </c>
      <c r="J1775" s="355"/>
      <c r="K1775" s="356"/>
      <c r="L1775" s="354">
        <v>50</v>
      </c>
      <c r="M1775" s="355"/>
      <c r="N1775" s="358"/>
      <c r="O1775" s="317">
        <f t="shared" ref="O1775:O1780" si="209">+I1775+O1620</f>
        <v>580</v>
      </c>
      <c r="P1775" s="315"/>
      <c r="Q1775" s="316"/>
      <c r="R1775" s="317">
        <f t="shared" ref="R1775:R1780" si="210">+L1775+R1620</f>
        <v>587</v>
      </c>
      <c r="S1775" s="315"/>
      <c r="T1775" s="316"/>
      <c r="U1775" s="60">
        <f t="shared" si="208"/>
        <v>1.0120689655172415</v>
      </c>
    </row>
    <row r="1776" spans="1:21">
      <c r="A1776" s="4"/>
      <c r="B1776" s="307" t="s">
        <v>58</v>
      </c>
      <c r="C1776" s="308"/>
      <c r="D1776" s="309"/>
      <c r="E1776" s="310" t="s">
        <v>61</v>
      </c>
      <c r="F1776" s="311"/>
      <c r="G1776" s="351">
        <v>5</v>
      </c>
      <c r="H1776" s="353"/>
      <c r="I1776" s="354">
        <v>0</v>
      </c>
      <c r="J1776" s="355"/>
      <c r="K1776" s="356"/>
      <c r="L1776" s="354">
        <v>0</v>
      </c>
      <c r="M1776" s="355"/>
      <c r="N1776" s="358"/>
      <c r="O1776" s="317">
        <f t="shared" si="209"/>
        <v>5</v>
      </c>
      <c r="P1776" s="315"/>
      <c r="Q1776" s="316"/>
      <c r="R1776" s="317">
        <f t="shared" si="210"/>
        <v>5</v>
      </c>
      <c r="S1776" s="315"/>
      <c r="T1776" s="316"/>
      <c r="U1776" s="60">
        <f t="shared" si="208"/>
        <v>1</v>
      </c>
    </row>
    <row r="1777" spans="1:21">
      <c r="A1777" s="4"/>
      <c r="B1777" s="307" t="s">
        <v>59</v>
      </c>
      <c r="C1777" s="308"/>
      <c r="D1777" s="309"/>
      <c r="E1777" s="310" t="s">
        <v>61</v>
      </c>
      <c r="F1777" s="311"/>
      <c r="G1777" s="351">
        <v>50</v>
      </c>
      <c r="H1777" s="353"/>
      <c r="I1777" s="354">
        <v>0</v>
      </c>
      <c r="J1777" s="355"/>
      <c r="K1777" s="356"/>
      <c r="L1777" s="354">
        <v>0</v>
      </c>
      <c r="M1777" s="355"/>
      <c r="N1777" s="358"/>
      <c r="O1777" s="317">
        <f t="shared" si="209"/>
        <v>50</v>
      </c>
      <c r="P1777" s="315"/>
      <c r="Q1777" s="316"/>
      <c r="R1777" s="317">
        <f t="shared" si="210"/>
        <v>50</v>
      </c>
      <c r="S1777" s="315"/>
      <c r="T1777" s="316"/>
      <c r="U1777" s="60">
        <f t="shared" si="208"/>
        <v>1</v>
      </c>
    </row>
    <row r="1778" spans="1:21">
      <c r="A1778" s="4"/>
      <c r="B1778" s="307" t="s">
        <v>60</v>
      </c>
      <c r="C1778" s="308"/>
      <c r="D1778" s="309"/>
      <c r="E1778" s="310" t="s">
        <v>61</v>
      </c>
      <c r="F1778" s="311"/>
      <c r="G1778" s="351">
        <v>1708</v>
      </c>
      <c r="H1778" s="316"/>
      <c r="I1778" s="354">
        <v>127</v>
      </c>
      <c r="J1778" s="355"/>
      <c r="K1778" s="356"/>
      <c r="L1778" s="354">
        <v>141</v>
      </c>
      <c r="M1778" s="355"/>
      <c r="N1778" s="358"/>
      <c r="O1778" s="317">
        <f t="shared" si="209"/>
        <v>1708</v>
      </c>
      <c r="P1778" s="315"/>
      <c r="Q1778" s="316"/>
      <c r="R1778" s="317">
        <f t="shared" si="210"/>
        <v>1549</v>
      </c>
      <c r="S1778" s="315"/>
      <c r="T1778" s="316"/>
      <c r="U1778" s="60">
        <f t="shared" si="208"/>
        <v>0.90690866510538637</v>
      </c>
    </row>
    <row r="1779" spans="1:21">
      <c r="A1779" s="4"/>
      <c r="B1779" s="307" t="s">
        <v>75</v>
      </c>
      <c r="C1779" s="308"/>
      <c r="D1779" s="309"/>
      <c r="E1779" s="310" t="s">
        <v>61</v>
      </c>
      <c r="F1779" s="311"/>
      <c r="G1779" s="351">
        <v>8</v>
      </c>
      <c r="H1779" s="353"/>
      <c r="I1779" s="354">
        <v>0</v>
      </c>
      <c r="J1779" s="355"/>
      <c r="K1779" s="356"/>
      <c r="L1779" s="354">
        <v>0</v>
      </c>
      <c r="M1779" s="355"/>
      <c r="N1779" s="358"/>
      <c r="O1779" s="317">
        <f t="shared" si="209"/>
        <v>8</v>
      </c>
      <c r="P1779" s="315"/>
      <c r="Q1779" s="316"/>
      <c r="R1779" s="317">
        <f t="shared" si="210"/>
        <v>8</v>
      </c>
      <c r="S1779" s="315"/>
      <c r="T1779" s="316"/>
      <c r="U1779" s="60">
        <f t="shared" si="208"/>
        <v>1</v>
      </c>
    </row>
    <row r="1780" spans="1:21">
      <c r="A1780" s="4"/>
      <c r="B1780" s="307" t="s">
        <v>60</v>
      </c>
      <c r="C1780" s="308"/>
      <c r="D1780" s="309"/>
      <c r="E1780" s="310" t="s">
        <v>61</v>
      </c>
      <c r="F1780" s="311"/>
      <c r="G1780" s="351">
        <v>96</v>
      </c>
      <c r="H1780" s="353"/>
      <c r="I1780" s="354">
        <v>8</v>
      </c>
      <c r="J1780" s="355"/>
      <c r="K1780" s="356"/>
      <c r="L1780" s="354">
        <v>8</v>
      </c>
      <c r="M1780" s="355"/>
      <c r="N1780" s="358"/>
      <c r="O1780" s="317">
        <f t="shared" si="209"/>
        <v>96</v>
      </c>
      <c r="P1780" s="315"/>
      <c r="Q1780" s="316"/>
      <c r="R1780" s="317">
        <f t="shared" si="210"/>
        <v>88</v>
      </c>
      <c r="S1780" s="315"/>
      <c r="T1780" s="316"/>
      <c r="U1780" s="60">
        <f t="shared" si="208"/>
        <v>0.91666666666666663</v>
      </c>
    </row>
    <row r="1781" spans="1:21">
      <c r="A1781" s="4"/>
      <c r="B1781" s="346" t="s">
        <v>77</v>
      </c>
      <c r="C1781" s="359"/>
      <c r="D1781" s="360"/>
      <c r="E1781" s="361"/>
      <c r="F1781" s="362"/>
      <c r="G1781" s="363"/>
      <c r="H1781" s="364"/>
      <c r="I1781" s="365"/>
      <c r="J1781" s="366"/>
      <c r="K1781" s="366"/>
      <c r="L1781" s="366"/>
      <c r="M1781" s="366"/>
      <c r="N1781" s="367"/>
      <c r="O1781" s="365"/>
      <c r="P1781" s="366"/>
      <c r="Q1781" s="366"/>
      <c r="R1781" s="366"/>
      <c r="S1781" s="366"/>
      <c r="T1781" s="366"/>
      <c r="U1781" s="60"/>
    </row>
    <row r="1782" spans="1:21">
      <c r="A1782" s="4"/>
      <c r="B1782" s="307" t="s">
        <v>81</v>
      </c>
      <c r="C1782" s="308"/>
      <c r="D1782" s="309"/>
      <c r="E1782" s="310" t="s">
        <v>74</v>
      </c>
      <c r="F1782" s="311"/>
      <c r="G1782" s="351">
        <v>500</v>
      </c>
      <c r="H1782" s="353"/>
      <c r="I1782" s="354">
        <v>0</v>
      </c>
      <c r="J1782" s="355"/>
      <c r="K1782" s="356"/>
      <c r="L1782" s="354">
        <v>0</v>
      </c>
      <c r="M1782" s="355"/>
      <c r="N1782" s="358"/>
      <c r="O1782" s="317">
        <f>+I1782+O1627</f>
        <v>500</v>
      </c>
      <c r="P1782" s="315"/>
      <c r="Q1782" s="316"/>
      <c r="R1782" s="317">
        <f>+L1782+R1627</f>
        <v>506.54999999999995</v>
      </c>
      <c r="S1782" s="315"/>
      <c r="T1782" s="316"/>
      <c r="U1782" s="60">
        <f t="shared" si="208"/>
        <v>1.0130999999999999</v>
      </c>
    </row>
    <row r="1783" spans="1:21">
      <c r="A1783" s="4"/>
      <c r="B1783" s="346" t="s">
        <v>125</v>
      </c>
      <c r="C1783" s="359"/>
      <c r="D1783" s="360"/>
      <c r="E1783" s="361"/>
      <c r="F1783" s="362"/>
      <c r="G1783" s="363"/>
      <c r="H1783" s="364"/>
      <c r="I1783" s="365"/>
      <c r="J1783" s="366"/>
      <c r="K1783" s="366"/>
      <c r="L1783" s="366"/>
      <c r="M1783" s="366"/>
      <c r="N1783" s="367"/>
      <c r="O1783" s="365"/>
      <c r="P1783" s="366"/>
      <c r="Q1783" s="366"/>
      <c r="R1783" s="366"/>
      <c r="S1783" s="366"/>
      <c r="T1783" s="366"/>
      <c r="U1783" s="60"/>
    </row>
    <row r="1784" spans="1:21">
      <c r="A1784" s="4"/>
      <c r="B1784" s="307" t="s">
        <v>126</v>
      </c>
      <c r="C1784" s="308"/>
      <c r="D1784" s="309"/>
      <c r="E1784" s="310" t="s">
        <v>61</v>
      </c>
      <c r="F1784" s="311"/>
      <c r="G1784" s="351">
        <v>8</v>
      </c>
      <c r="H1784" s="353"/>
      <c r="I1784" s="354">
        <v>0</v>
      </c>
      <c r="J1784" s="355"/>
      <c r="K1784" s="356"/>
      <c r="L1784" s="354">
        <v>0</v>
      </c>
      <c r="M1784" s="355"/>
      <c r="N1784" s="358"/>
      <c r="O1784" s="317">
        <f>+I1784+O1629</f>
        <v>8</v>
      </c>
      <c r="P1784" s="315"/>
      <c r="Q1784" s="316"/>
      <c r="R1784" s="317">
        <f>+L1784+R1629</f>
        <v>8</v>
      </c>
      <c r="S1784" s="315"/>
      <c r="T1784" s="316"/>
      <c r="U1784" s="60">
        <f t="shared" si="208"/>
        <v>1</v>
      </c>
    </row>
    <row r="1785" spans="1:21" ht="15" customHeight="1">
      <c r="A1785" s="4"/>
      <c r="B1785" s="307" t="s">
        <v>60</v>
      </c>
      <c r="C1785" s="308"/>
      <c r="D1785" s="309"/>
      <c r="E1785" s="310" t="s">
        <v>61</v>
      </c>
      <c r="F1785" s="311"/>
      <c r="G1785" s="351">
        <v>64</v>
      </c>
      <c r="H1785" s="353"/>
      <c r="I1785" s="354">
        <v>0</v>
      </c>
      <c r="J1785" s="355"/>
      <c r="K1785" s="356"/>
      <c r="L1785" s="354">
        <v>0</v>
      </c>
      <c r="M1785" s="355"/>
      <c r="N1785" s="358"/>
      <c r="O1785" s="317">
        <f>+I1785+O1630</f>
        <v>64</v>
      </c>
      <c r="P1785" s="315"/>
      <c r="Q1785" s="316"/>
      <c r="R1785" s="317">
        <f>+L1785+R1630</f>
        <v>64</v>
      </c>
      <c r="S1785" s="315"/>
      <c r="T1785" s="316"/>
      <c r="U1785" s="60">
        <f t="shared" si="208"/>
        <v>1</v>
      </c>
    </row>
    <row r="1786" spans="1:21">
      <c r="A1786" s="4"/>
      <c r="B1786" s="346" t="s">
        <v>84</v>
      </c>
      <c r="C1786" s="347"/>
      <c r="D1786" s="348"/>
      <c r="E1786" s="349"/>
      <c r="F1786" s="350"/>
      <c r="G1786" s="351"/>
      <c r="H1786" s="316"/>
      <c r="I1786" s="354"/>
      <c r="J1786" s="355"/>
      <c r="K1786" s="356"/>
      <c r="L1786" s="357"/>
      <c r="M1786" s="355"/>
      <c r="N1786" s="358"/>
      <c r="O1786" s="357"/>
      <c r="P1786" s="355"/>
      <c r="Q1786" s="355"/>
      <c r="R1786" s="355"/>
      <c r="S1786" s="355"/>
      <c r="T1786" s="355"/>
      <c r="U1786" s="60"/>
    </row>
    <row r="1787" spans="1:21">
      <c r="A1787" s="4"/>
      <c r="B1787" s="307" t="s">
        <v>78</v>
      </c>
      <c r="C1787" s="308"/>
      <c r="D1787" s="309"/>
      <c r="E1787" s="310" t="s">
        <v>61</v>
      </c>
      <c r="F1787" s="311"/>
      <c r="G1787" s="351">
        <v>36</v>
      </c>
      <c r="H1787" s="353"/>
      <c r="I1787" s="354">
        <v>0</v>
      </c>
      <c r="J1787" s="355"/>
      <c r="K1787" s="356"/>
      <c r="L1787" s="354">
        <v>0</v>
      </c>
      <c r="M1787" s="355"/>
      <c r="N1787" s="358"/>
      <c r="O1787" s="317">
        <f>+I1787+O1632</f>
        <v>36</v>
      </c>
      <c r="P1787" s="315"/>
      <c r="Q1787" s="316"/>
      <c r="R1787" s="317">
        <f>+L1787+R1632</f>
        <v>36</v>
      </c>
      <c r="S1787" s="315"/>
      <c r="T1787" s="316"/>
      <c r="U1787" s="60">
        <f t="shared" si="208"/>
        <v>1</v>
      </c>
    </row>
    <row r="1788" spans="1:21">
      <c r="A1788" s="4"/>
      <c r="B1788" s="346" t="s">
        <v>79</v>
      </c>
      <c r="C1788" s="347"/>
      <c r="D1788" s="348"/>
      <c r="E1788" s="349"/>
      <c r="F1788" s="350"/>
      <c r="G1788" s="351"/>
      <c r="H1788" s="316"/>
      <c r="I1788" s="314"/>
      <c r="J1788" s="315"/>
      <c r="K1788" s="316"/>
      <c r="L1788" s="317"/>
      <c r="M1788" s="315"/>
      <c r="N1788" s="352"/>
      <c r="O1788" s="357"/>
      <c r="P1788" s="355"/>
      <c r="Q1788" s="355"/>
      <c r="R1788" s="355"/>
      <c r="S1788" s="355"/>
      <c r="T1788" s="355"/>
      <c r="U1788" s="60"/>
    </row>
    <row r="1789" spans="1:21" ht="15" customHeight="1">
      <c r="A1789" s="4"/>
      <c r="B1789" s="307" t="s">
        <v>79</v>
      </c>
      <c r="C1789" s="308"/>
      <c r="D1789" s="309"/>
      <c r="E1789" s="310" t="s">
        <v>61</v>
      </c>
      <c r="F1789" s="311"/>
      <c r="G1789" s="351">
        <v>15</v>
      </c>
      <c r="H1789" s="316"/>
      <c r="I1789" s="314">
        <v>0</v>
      </c>
      <c r="J1789" s="315"/>
      <c r="K1789" s="316"/>
      <c r="L1789" s="314">
        <v>0</v>
      </c>
      <c r="M1789" s="315"/>
      <c r="N1789" s="352"/>
      <c r="O1789" s="317">
        <f>+I1789+O1634</f>
        <v>15</v>
      </c>
      <c r="P1789" s="315"/>
      <c r="Q1789" s="316"/>
      <c r="R1789" s="317">
        <f>+L1789+R1634</f>
        <v>15</v>
      </c>
      <c r="S1789" s="315"/>
      <c r="T1789" s="316"/>
      <c r="U1789" s="60">
        <f t="shared" si="208"/>
        <v>1</v>
      </c>
    </row>
    <row r="1790" spans="1:21" ht="15" customHeight="1">
      <c r="A1790" s="4"/>
      <c r="B1790" s="346" t="s">
        <v>80</v>
      </c>
      <c r="C1790" s="347"/>
      <c r="D1790" s="348"/>
      <c r="E1790" s="349"/>
      <c r="F1790" s="350"/>
      <c r="G1790" s="351"/>
      <c r="H1790" s="316"/>
      <c r="I1790" s="314"/>
      <c r="J1790" s="315"/>
      <c r="K1790" s="316"/>
      <c r="L1790" s="317"/>
      <c r="M1790" s="315"/>
      <c r="N1790" s="352"/>
      <c r="O1790" s="317"/>
      <c r="P1790" s="315"/>
      <c r="Q1790" s="315"/>
      <c r="R1790" s="315"/>
      <c r="S1790" s="315"/>
      <c r="T1790" s="315"/>
      <c r="U1790" s="60"/>
    </row>
    <row r="1791" spans="1:21" ht="15" customHeight="1" thickBot="1">
      <c r="A1791" s="4"/>
      <c r="B1791" s="307" t="s">
        <v>80</v>
      </c>
      <c r="C1791" s="308"/>
      <c r="D1791" s="309"/>
      <c r="E1791" s="310" t="s">
        <v>61</v>
      </c>
      <c r="F1791" s="311"/>
      <c r="G1791" s="312">
        <v>1</v>
      </c>
      <c r="H1791" s="313"/>
      <c r="I1791" s="511">
        <v>1</v>
      </c>
      <c r="J1791" s="512"/>
      <c r="K1791" s="313"/>
      <c r="L1791" s="513">
        <v>0</v>
      </c>
      <c r="M1791" s="512"/>
      <c r="N1791" s="514"/>
      <c r="O1791" s="317">
        <f>+I1791+O1636</f>
        <v>1</v>
      </c>
      <c r="P1791" s="315"/>
      <c r="Q1791" s="316"/>
      <c r="R1791" s="317">
        <f>+L1791+R1636</f>
        <v>2</v>
      </c>
      <c r="S1791" s="315"/>
      <c r="T1791" s="316"/>
      <c r="U1791" s="60">
        <f t="shared" si="208"/>
        <v>2</v>
      </c>
    </row>
    <row r="1792" spans="1:21" ht="15.75" thickBot="1">
      <c r="A1792" s="4"/>
      <c r="B1792" s="318"/>
      <c r="C1792" s="319"/>
      <c r="D1792" s="319"/>
      <c r="E1792" s="319"/>
      <c r="F1792" s="320"/>
      <c r="G1792" s="321"/>
      <c r="H1792" s="322"/>
      <c r="I1792" s="322"/>
      <c r="J1792" s="322"/>
      <c r="K1792" s="322"/>
      <c r="L1792" s="322"/>
      <c r="M1792" s="322"/>
      <c r="N1792" s="323"/>
      <c r="O1792" s="321"/>
      <c r="P1792" s="322"/>
      <c r="Q1792" s="322"/>
      <c r="R1792" s="322"/>
      <c r="S1792" s="322"/>
      <c r="T1792" s="322"/>
      <c r="U1792" s="323"/>
    </row>
    <row r="1793" spans="1:21" ht="15.75" thickBot="1">
      <c r="B1793" s="7"/>
      <c r="C1793" s="8"/>
      <c r="D1793" s="9"/>
      <c r="E1793" s="10"/>
      <c r="F1793" s="11"/>
      <c r="G1793" s="12"/>
      <c r="H1793" s="13"/>
      <c r="I1793" s="14"/>
      <c r="J1793" s="14"/>
      <c r="K1793" s="15"/>
      <c r="L1793" s="14"/>
      <c r="M1793" s="15"/>
      <c r="N1793" s="14"/>
      <c r="O1793" s="14"/>
      <c r="P1793" s="14"/>
      <c r="Q1793" s="14"/>
      <c r="R1793" s="15"/>
      <c r="S1793" s="14"/>
      <c r="T1793" s="12"/>
      <c r="U1793" s="197"/>
    </row>
    <row r="1794" spans="1:21" ht="16.5" customHeight="1" thickBot="1">
      <c r="A1794" s="4"/>
      <c r="B1794" s="324" t="s">
        <v>22</v>
      </c>
      <c r="C1794" s="325"/>
      <c r="D1794" s="325"/>
      <c r="E1794" s="325"/>
      <c r="F1794" s="326"/>
      <c r="G1794" s="330" t="s">
        <v>127</v>
      </c>
      <c r="H1794" s="331"/>
      <c r="I1794" s="331"/>
      <c r="J1794" s="331"/>
      <c r="K1794" s="331"/>
      <c r="L1794" s="331"/>
      <c r="M1794" s="331"/>
      <c r="N1794" s="331"/>
      <c r="O1794" s="331"/>
      <c r="P1794" s="331"/>
      <c r="Q1794" s="331"/>
      <c r="R1794" s="331"/>
      <c r="S1794" s="331"/>
      <c r="T1794" s="331"/>
      <c r="U1794" s="332"/>
    </row>
    <row r="1795" spans="1:21" ht="15.75" thickBot="1">
      <c r="A1795" s="4"/>
      <c r="B1795" s="327"/>
      <c r="C1795" s="328"/>
      <c r="D1795" s="328"/>
      <c r="E1795" s="328"/>
      <c r="F1795" s="329"/>
      <c r="G1795" s="333" t="s">
        <v>24</v>
      </c>
      <c r="H1795" s="334"/>
      <c r="I1795" s="328" t="s">
        <v>16</v>
      </c>
      <c r="J1795" s="328"/>
      <c r="K1795" s="328"/>
      <c r="L1795" s="328"/>
      <c r="M1795" s="328"/>
      <c r="N1795" s="329"/>
      <c r="O1795" s="339" t="s">
        <v>17</v>
      </c>
      <c r="P1795" s="340"/>
      <c r="Q1795" s="340"/>
      <c r="R1795" s="340"/>
      <c r="S1795" s="340"/>
      <c r="T1795" s="340"/>
      <c r="U1795" s="341"/>
    </row>
    <row r="1796" spans="1:21" ht="15.75" customHeight="1" thickBot="1">
      <c r="A1796" s="4"/>
      <c r="B1796" s="327"/>
      <c r="C1796" s="328"/>
      <c r="D1796" s="328"/>
      <c r="E1796" s="328"/>
      <c r="F1796" s="329"/>
      <c r="G1796" s="335"/>
      <c r="H1796" s="336"/>
      <c r="I1796" s="280" t="s">
        <v>18</v>
      </c>
      <c r="J1796" s="281"/>
      <c r="K1796" s="282"/>
      <c r="L1796" s="280" t="s">
        <v>25</v>
      </c>
      <c r="M1796" s="281"/>
      <c r="N1796" s="282"/>
      <c r="O1796" s="280" t="s">
        <v>18</v>
      </c>
      <c r="P1796" s="281"/>
      <c r="Q1796" s="342"/>
      <c r="R1796" s="343" t="s">
        <v>25</v>
      </c>
      <c r="S1796" s="281"/>
      <c r="T1796" s="282"/>
      <c r="U1796" s="515" t="s">
        <v>20</v>
      </c>
    </row>
    <row r="1797" spans="1:21" ht="25.5" customHeight="1" thickBot="1">
      <c r="A1797" s="4"/>
      <c r="B1797" s="327"/>
      <c r="C1797" s="328"/>
      <c r="D1797" s="328"/>
      <c r="E1797" s="328"/>
      <c r="F1797" s="329"/>
      <c r="G1797" s="337"/>
      <c r="H1797" s="338"/>
      <c r="I1797" s="167" t="s">
        <v>26</v>
      </c>
      <c r="J1797" s="169" t="s">
        <v>27</v>
      </c>
      <c r="K1797" s="169" t="s">
        <v>28</v>
      </c>
      <c r="L1797" s="167" t="s">
        <v>26</v>
      </c>
      <c r="M1797" s="169" t="s">
        <v>27</v>
      </c>
      <c r="N1797" s="168" t="s">
        <v>28</v>
      </c>
      <c r="O1797" s="19" t="s">
        <v>26</v>
      </c>
      <c r="P1797" s="167" t="s">
        <v>27</v>
      </c>
      <c r="Q1797" s="20" t="s">
        <v>28</v>
      </c>
      <c r="R1797" s="21" t="s">
        <v>26</v>
      </c>
      <c r="S1797" s="166" t="s">
        <v>27</v>
      </c>
      <c r="T1797" s="169" t="s">
        <v>28</v>
      </c>
      <c r="U1797" s="516"/>
    </row>
    <row r="1798" spans="1:21" ht="15.75" thickBot="1">
      <c r="A1798" s="4"/>
      <c r="B1798" s="293" t="s">
        <v>29</v>
      </c>
      <c r="C1798" s="294"/>
      <c r="D1798" s="294"/>
      <c r="E1798" s="294"/>
      <c r="F1798" s="294"/>
      <c r="G1798" s="294"/>
      <c r="H1798" s="294"/>
      <c r="I1798" s="294"/>
      <c r="J1798" s="294"/>
      <c r="K1798" s="294"/>
      <c r="L1798" s="294"/>
      <c r="M1798" s="294"/>
      <c r="N1798" s="294"/>
      <c r="O1798" s="294"/>
      <c r="P1798" s="294"/>
      <c r="Q1798" s="294"/>
      <c r="R1798" s="294"/>
      <c r="S1798" s="294"/>
      <c r="T1798" s="294"/>
      <c r="U1798" s="295"/>
    </row>
    <row r="1799" spans="1:21" s="40" customFormat="1" ht="15.75" customHeight="1">
      <c r="A1799" s="134"/>
      <c r="B1799" s="296" t="s">
        <v>82</v>
      </c>
      <c r="C1799" s="297"/>
      <c r="D1799" s="297"/>
      <c r="E1799" s="297"/>
      <c r="F1799" s="298"/>
      <c r="G1799" s="299">
        <v>276000</v>
      </c>
      <c r="H1799" s="300"/>
      <c r="I1799" s="133">
        <v>23000</v>
      </c>
      <c r="J1799" s="133">
        <v>0</v>
      </c>
      <c r="K1799" s="133">
        <v>0</v>
      </c>
      <c r="L1799" s="133">
        <v>34894.300000000003</v>
      </c>
      <c r="M1799" s="133">
        <v>0</v>
      </c>
      <c r="N1799" s="133">
        <v>0</v>
      </c>
      <c r="O1799" s="133">
        <f>+I1799+O1644</f>
        <v>276000</v>
      </c>
      <c r="P1799" s="133">
        <f t="shared" ref="P1799:T1799" si="211">+J1799+P1644</f>
        <v>0</v>
      </c>
      <c r="Q1799" s="135">
        <f t="shared" si="211"/>
        <v>0</v>
      </c>
      <c r="R1799" s="133">
        <f t="shared" si="211"/>
        <v>276000</v>
      </c>
      <c r="S1799" s="133">
        <f t="shared" si="211"/>
        <v>0</v>
      </c>
      <c r="T1799" s="135">
        <f t="shared" si="211"/>
        <v>0</v>
      </c>
      <c r="U1799" s="136">
        <f>R1799/G1799</f>
        <v>1</v>
      </c>
    </row>
    <row r="1800" spans="1:21" s="40" customFormat="1" ht="15" customHeight="1">
      <c r="A1800" s="134"/>
      <c r="B1800" s="301" t="s">
        <v>83</v>
      </c>
      <c r="C1800" s="302"/>
      <c r="D1800" s="302"/>
      <c r="E1800" s="302"/>
      <c r="F1800" s="303"/>
      <c r="G1800" s="304">
        <v>270000</v>
      </c>
      <c r="H1800" s="305"/>
      <c r="I1800" s="181">
        <v>22500</v>
      </c>
      <c r="J1800" s="89">
        <v>0</v>
      </c>
      <c r="K1800" s="89">
        <v>0</v>
      </c>
      <c r="L1800" s="89">
        <v>19696.599999999999</v>
      </c>
      <c r="M1800" s="89">
        <v>0</v>
      </c>
      <c r="N1800" s="89">
        <v>0</v>
      </c>
      <c r="O1800" s="89">
        <f t="shared" ref="O1800:O1809" si="212">+I1800+O1645</f>
        <v>270000</v>
      </c>
      <c r="P1800" s="89">
        <f t="shared" ref="P1800:P1809" si="213">+J1800+P1645</f>
        <v>0</v>
      </c>
      <c r="Q1800" s="89">
        <f t="shared" ref="Q1800:Q1809" si="214">+K1800+Q1645</f>
        <v>0</v>
      </c>
      <c r="R1800" s="89">
        <f t="shared" ref="R1800:R1809" si="215">+L1800+R1645</f>
        <v>269999.99999999994</v>
      </c>
      <c r="S1800" s="89">
        <f t="shared" ref="S1800:S1809" si="216">+M1800+S1645</f>
        <v>0</v>
      </c>
      <c r="T1800" s="89">
        <f t="shared" ref="T1800:T1809" si="217">+N1800+T1645</f>
        <v>0</v>
      </c>
      <c r="U1800" s="138">
        <f>R1800/G1800</f>
        <v>0.99999999999999978</v>
      </c>
    </row>
    <row r="1801" spans="1:21" s="40" customFormat="1" ht="15" customHeight="1">
      <c r="A1801" s="134"/>
      <c r="B1801" s="301" t="s">
        <v>85</v>
      </c>
      <c r="C1801" s="302"/>
      <c r="D1801" s="302"/>
      <c r="E1801" s="302"/>
      <c r="F1801" s="303"/>
      <c r="G1801" s="304">
        <v>8250</v>
      </c>
      <c r="H1801" s="305"/>
      <c r="I1801" s="181">
        <v>0</v>
      </c>
      <c r="J1801" s="89">
        <v>0</v>
      </c>
      <c r="K1801" s="89">
        <v>0</v>
      </c>
      <c r="L1801" s="89">
        <v>0</v>
      </c>
      <c r="M1801" s="89">
        <v>0</v>
      </c>
      <c r="N1801" s="89">
        <v>0</v>
      </c>
      <c r="O1801" s="89">
        <f t="shared" si="212"/>
        <v>8250</v>
      </c>
      <c r="P1801" s="89">
        <f t="shared" si="213"/>
        <v>0</v>
      </c>
      <c r="Q1801" s="89">
        <f t="shared" si="214"/>
        <v>0</v>
      </c>
      <c r="R1801" s="89">
        <f t="shared" si="215"/>
        <v>8250</v>
      </c>
      <c r="S1801" s="89">
        <f t="shared" si="216"/>
        <v>0</v>
      </c>
      <c r="T1801" s="89">
        <f t="shared" si="217"/>
        <v>0</v>
      </c>
      <c r="U1801" s="138">
        <f>R1801/G1801</f>
        <v>1</v>
      </c>
    </row>
    <row r="1802" spans="1:21" s="40" customFormat="1">
      <c r="A1802" s="134"/>
      <c r="B1802" s="301" t="s">
        <v>136</v>
      </c>
      <c r="C1802" s="302"/>
      <c r="D1802" s="302"/>
      <c r="E1802" s="302"/>
      <c r="F1802" s="303"/>
      <c r="G1802" s="304">
        <v>135300</v>
      </c>
      <c r="H1802" s="305"/>
      <c r="I1802" s="181">
        <v>0</v>
      </c>
      <c r="J1802" s="89">
        <v>0</v>
      </c>
      <c r="K1802" s="89">
        <v>0</v>
      </c>
      <c r="L1802" s="89">
        <v>15072.78</v>
      </c>
      <c r="M1802" s="89">
        <v>0</v>
      </c>
      <c r="N1802" s="89">
        <v>0</v>
      </c>
      <c r="O1802" s="89">
        <f t="shared" si="212"/>
        <v>135300</v>
      </c>
      <c r="P1802" s="89">
        <f t="shared" si="213"/>
        <v>0</v>
      </c>
      <c r="Q1802" s="89">
        <f t="shared" si="214"/>
        <v>0</v>
      </c>
      <c r="R1802" s="89">
        <f t="shared" si="215"/>
        <v>143549.39000000001</v>
      </c>
      <c r="S1802" s="89">
        <f t="shared" si="216"/>
        <v>0</v>
      </c>
      <c r="T1802" s="89">
        <f t="shared" si="217"/>
        <v>0</v>
      </c>
      <c r="U1802" s="138">
        <f>R1802/G1802</f>
        <v>1.0609711012564673</v>
      </c>
    </row>
    <row r="1803" spans="1:21" s="40" customFormat="1" ht="15" customHeight="1">
      <c r="A1803" s="134"/>
      <c r="B1803" s="301" t="s">
        <v>141</v>
      </c>
      <c r="C1803" s="302"/>
      <c r="D1803" s="302"/>
      <c r="E1803" s="302"/>
      <c r="F1803" s="303"/>
      <c r="G1803" s="304">
        <v>45500</v>
      </c>
      <c r="H1803" s="305"/>
      <c r="I1803" s="181">
        <v>45500</v>
      </c>
      <c r="J1803" s="89">
        <v>0</v>
      </c>
      <c r="K1803" s="89">
        <v>0</v>
      </c>
      <c r="L1803" s="89">
        <v>45500</v>
      </c>
      <c r="M1803" s="89">
        <v>0</v>
      </c>
      <c r="N1803" s="89">
        <v>0</v>
      </c>
      <c r="O1803" s="89">
        <f t="shared" si="212"/>
        <v>45500</v>
      </c>
      <c r="P1803" s="89">
        <f t="shared" si="213"/>
        <v>0</v>
      </c>
      <c r="Q1803" s="89">
        <f t="shared" si="214"/>
        <v>0</v>
      </c>
      <c r="R1803" s="89">
        <f t="shared" si="215"/>
        <v>45500</v>
      </c>
      <c r="S1803" s="89">
        <f t="shared" si="216"/>
        <v>0</v>
      </c>
      <c r="T1803" s="89">
        <f t="shared" si="217"/>
        <v>0</v>
      </c>
      <c r="U1803" s="138">
        <f>R1803/G1803</f>
        <v>1</v>
      </c>
    </row>
    <row r="1804" spans="1:21" s="40" customFormat="1">
      <c r="A1804" s="134"/>
      <c r="B1804" s="301" t="s">
        <v>128</v>
      </c>
      <c r="C1804" s="302"/>
      <c r="D1804" s="302"/>
      <c r="E1804" s="302"/>
      <c r="F1804" s="303"/>
      <c r="G1804" s="304">
        <v>40000</v>
      </c>
      <c r="H1804" s="305"/>
      <c r="I1804" s="181">
        <v>0</v>
      </c>
      <c r="J1804" s="89">
        <v>0</v>
      </c>
      <c r="K1804" s="89">
        <v>0</v>
      </c>
      <c r="L1804" s="89">
        <v>5372.65</v>
      </c>
      <c r="M1804" s="89">
        <v>0</v>
      </c>
      <c r="N1804" s="89">
        <v>0</v>
      </c>
      <c r="O1804" s="89">
        <f t="shared" si="212"/>
        <v>40000</v>
      </c>
      <c r="P1804" s="89">
        <f t="shared" si="213"/>
        <v>0</v>
      </c>
      <c r="Q1804" s="89">
        <f t="shared" si="214"/>
        <v>0</v>
      </c>
      <c r="R1804" s="89">
        <f t="shared" si="215"/>
        <v>40000</v>
      </c>
      <c r="S1804" s="89">
        <f t="shared" si="216"/>
        <v>0</v>
      </c>
      <c r="T1804" s="89">
        <f t="shared" si="217"/>
        <v>0</v>
      </c>
      <c r="U1804" s="138">
        <f t="shared" ref="U1804:U1806" si="218">R1804/G1804</f>
        <v>1</v>
      </c>
    </row>
    <row r="1805" spans="1:21" s="40" customFormat="1">
      <c r="A1805" s="134"/>
      <c r="B1805" s="301" t="s">
        <v>86</v>
      </c>
      <c r="C1805" s="302"/>
      <c r="D1805" s="302"/>
      <c r="E1805" s="302"/>
      <c r="F1805" s="303"/>
      <c r="G1805" s="304">
        <v>1500</v>
      </c>
      <c r="H1805" s="305"/>
      <c r="I1805" s="181">
        <v>0</v>
      </c>
      <c r="J1805" s="89">
        <v>0</v>
      </c>
      <c r="K1805" s="89">
        <v>0</v>
      </c>
      <c r="L1805" s="89">
        <v>0</v>
      </c>
      <c r="M1805" s="89">
        <v>0</v>
      </c>
      <c r="N1805" s="89">
        <v>0</v>
      </c>
      <c r="O1805" s="89">
        <f t="shared" si="212"/>
        <v>1500</v>
      </c>
      <c r="P1805" s="89">
        <f t="shared" si="213"/>
        <v>0</v>
      </c>
      <c r="Q1805" s="89">
        <f t="shared" si="214"/>
        <v>0</v>
      </c>
      <c r="R1805" s="89">
        <f t="shared" si="215"/>
        <v>422</v>
      </c>
      <c r="S1805" s="89">
        <f t="shared" si="216"/>
        <v>0</v>
      </c>
      <c r="T1805" s="89">
        <f t="shared" si="217"/>
        <v>0</v>
      </c>
      <c r="U1805" s="138">
        <f t="shared" si="218"/>
        <v>0.28133333333333332</v>
      </c>
    </row>
    <row r="1806" spans="1:21" s="40" customFormat="1" ht="15" customHeight="1">
      <c r="A1806" s="134"/>
      <c r="B1806" s="301" t="s">
        <v>129</v>
      </c>
      <c r="C1806" s="302"/>
      <c r="D1806" s="302"/>
      <c r="E1806" s="302"/>
      <c r="F1806" s="303"/>
      <c r="G1806" s="304">
        <v>3800</v>
      </c>
      <c r="H1806" s="305"/>
      <c r="I1806" s="181">
        <v>0</v>
      </c>
      <c r="J1806" s="89">
        <v>0</v>
      </c>
      <c r="K1806" s="89">
        <v>0</v>
      </c>
      <c r="L1806" s="89">
        <v>0</v>
      </c>
      <c r="M1806" s="89">
        <v>0</v>
      </c>
      <c r="N1806" s="89">
        <v>0</v>
      </c>
      <c r="O1806" s="89">
        <f t="shared" si="212"/>
        <v>3800</v>
      </c>
      <c r="P1806" s="89">
        <f t="shared" si="213"/>
        <v>0</v>
      </c>
      <c r="Q1806" s="89">
        <f t="shared" si="214"/>
        <v>0</v>
      </c>
      <c r="R1806" s="89">
        <f t="shared" si="215"/>
        <v>3799.9</v>
      </c>
      <c r="S1806" s="89">
        <f t="shared" si="216"/>
        <v>0</v>
      </c>
      <c r="T1806" s="89">
        <f t="shared" si="217"/>
        <v>0</v>
      </c>
      <c r="U1806" s="138">
        <f t="shared" si="218"/>
        <v>0.99997368421052635</v>
      </c>
    </row>
    <row r="1807" spans="1:21" s="40" customFormat="1">
      <c r="A1807" s="134"/>
      <c r="B1807" s="301" t="s">
        <v>130</v>
      </c>
      <c r="C1807" s="302"/>
      <c r="D1807" s="302"/>
      <c r="E1807" s="302"/>
      <c r="F1807" s="303"/>
      <c r="G1807" s="304">
        <v>7500</v>
      </c>
      <c r="H1807" s="452"/>
      <c r="I1807" s="139">
        <v>0</v>
      </c>
      <c r="J1807" s="139">
        <v>0</v>
      </c>
      <c r="K1807" s="139">
        <v>0</v>
      </c>
      <c r="L1807" s="139">
        <v>0</v>
      </c>
      <c r="M1807" s="139">
        <v>0</v>
      </c>
      <c r="N1807" s="139">
        <v>0</v>
      </c>
      <c r="O1807" s="139">
        <f t="shared" si="212"/>
        <v>7500</v>
      </c>
      <c r="P1807" s="139">
        <f t="shared" si="213"/>
        <v>0</v>
      </c>
      <c r="Q1807" s="139">
        <f t="shared" si="214"/>
        <v>0</v>
      </c>
      <c r="R1807" s="139">
        <f t="shared" si="215"/>
        <v>6148.22</v>
      </c>
      <c r="S1807" s="139">
        <f t="shared" si="216"/>
        <v>0</v>
      </c>
      <c r="T1807" s="139">
        <f t="shared" si="217"/>
        <v>0</v>
      </c>
      <c r="U1807" s="180">
        <f>R1807/G1807</f>
        <v>0.81976266666666675</v>
      </c>
    </row>
    <row r="1808" spans="1:21" s="40" customFormat="1" ht="15" customHeight="1">
      <c r="A1808" s="134"/>
      <c r="B1808" s="301" t="s">
        <v>131</v>
      </c>
      <c r="C1808" s="302"/>
      <c r="D1808" s="302"/>
      <c r="E1808" s="302"/>
      <c r="F1808" s="303"/>
      <c r="G1808" s="304">
        <v>36000</v>
      </c>
      <c r="H1808" s="452"/>
      <c r="I1808" s="139">
        <v>0</v>
      </c>
      <c r="J1808" s="139">
        <v>0</v>
      </c>
      <c r="K1808" s="139">
        <v>0</v>
      </c>
      <c r="L1808" s="139">
        <v>0</v>
      </c>
      <c r="M1808" s="139">
        <v>0</v>
      </c>
      <c r="N1808" s="139">
        <v>0</v>
      </c>
      <c r="O1808" s="139">
        <f t="shared" si="212"/>
        <v>36000</v>
      </c>
      <c r="P1808" s="139">
        <f t="shared" si="213"/>
        <v>0</v>
      </c>
      <c r="Q1808" s="139">
        <f t="shared" si="214"/>
        <v>0</v>
      </c>
      <c r="R1808" s="139">
        <f t="shared" si="215"/>
        <v>36000</v>
      </c>
      <c r="S1808" s="139">
        <f t="shared" si="216"/>
        <v>0</v>
      </c>
      <c r="T1808" s="139">
        <f t="shared" si="217"/>
        <v>0</v>
      </c>
      <c r="U1808" s="180">
        <f>R1808/G1808</f>
        <v>1</v>
      </c>
    </row>
    <row r="1809" spans="1:22" s="40" customFormat="1">
      <c r="A1809" s="134"/>
      <c r="B1809" s="301" t="s">
        <v>87</v>
      </c>
      <c r="C1809" s="302"/>
      <c r="D1809" s="302"/>
      <c r="E1809" s="302"/>
      <c r="F1809" s="303"/>
      <c r="G1809" s="304">
        <v>6250</v>
      </c>
      <c r="H1809" s="452"/>
      <c r="I1809" s="139">
        <v>0</v>
      </c>
      <c r="J1809" s="139">
        <v>0</v>
      </c>
      <c r="K1809" s="139">
        <v>0</v>
      </c>
      <c r="L1809" s="139">
        <v>0</v>
      </c>
      <c r="M1809" s="139">
        <v>0</v>
      </c>
      <c r="N1809" s="139">
        <v>0</v>
      </c>
      <c r="O1809" s="139">
        <f t="shared" si="212"/>
        <v>6250</v>
      </c>
      <c r="P1809" s="139">
        <f t="shared" si="213"/>
        <v>0</v>
      </c>
      <c r="Q1809" s="139">
        <f t="shared" si="214"/>
        <v>0</v>
      </c>
      <c r="R1809" s="139">
        <f t="shared" si="215"/>
        <v>438</v>
      </c>
      <c r="S1809" s="139">
        <f t="shared" si="216"/>
        <v>0</v>
      </c>
      <c r="T1809" s="139">
        <f t="shared" si="217"/>
        <v>0</v>
      </c>
      <c r="U1809" s="180">
        <f>R1809/G1809</f>
        <v>7.0080000000000003E-2</v>
      </c>
    </row>
    <row r="1810" spans="1:22" s="40" customFormat="1" ht="15.75" thickBot="1">
      <c r="A1810" s="134"/>
      <c r="B1810" s="493"/>
      <c r="C1810" s="494"/>
      <c r="D1810" s="494"/>
      <c r="E1810" s="494"/>
      <c r="F1810" s="495"/>
      <c r="G1810" s="304"/>
      <c r="H1810" s="452"/>
      <c r="I1810" s="139"/>
      <c r="J1810" s="139"/>
      <c r="K1810" s="139"/>
      <c r="L1810" s="139"/>
      <c r="M1810" s="139"/>
      <c r="N1810" s="139"/>
      <c r="O1810" s="139"/>
      <c r="P1810" s="139"/>
      <c r="Q1810" s="139"/>
      <c r="R1810" s="139"/>
      <c r="S1810" s="139"/>
      <c r="T1810" s="139"/>
      <c r="U1810" s="140"/>
    </row>
    <row r="1811" spans="1:22" s="40" customFormat="1" ht="15.75" thickBot="1">
      <c r="A1811" s="134"/>
      <c r="B1811" s="498" t="s">
        <v>21</v>
      </c>
      <c r="C1811" s="499"/>
      <c r="D1811" s="499"/>
      <c r="E1811" s="499"/>
      <c r="F1811" s="500"/>
      <c r="G1811" s="501">
        <f>SUM(G1799:H1810)</f>
        <v>830100</v>
      </c>
      <c r="H1811" s="502"/>
      <c r="I1811" s="141">
        <f>SUM(I1799:I1810)</f>
        <v>91000</v>
      </c>
      <c r="J1811" s="141"/>
      <c r="K1811" s="141"/>
      <c r="L1811" s="141">
        <f>SUM(L1799:L1810)</f>
        <v>120536.33</v>
      </c>
      <c r="M1811" s="141"/>
      <c r="N1811" s="141"/>
      <c r="O1811" s="141">
        <f>SUM(O1799:O1810)</f>
        <v>830100</v>
      </c>
      <c r="P1811" s="141"/>
      <c r="Q1811" s="141"/>
      <c r="R1811" s="141">
        <f>SUM(R1799:R1810)</f>
        <v>830107.51</v>
      </c>
      <c r="S1811" s="141"/>
      <c r="T1811" s="142"/>
      <c r="U1811" s="143">
        <f>R1811/G1811</f>
        <v>1.0000090471027587</v>
      </c>
    </row>
    <row r="1812" spans="1:22" s="40" customFormat="1" ht="15.75" thickBot="1">
      <c r="A1812" s="134"/>
      <c r="B1812" s="494"/>
      <c r="C1812" s="494"/>
      <c r="D1812" s="494"/>
      <c r="E1812" s="494"/>
      <c r="F1812" s="494"/>
      <c r="G1812" s="507"/>
      <c r="H1812" s="507"/>
      <c r="I1812" s="181"/>
      <c r="J1812" s="181"/>
      <c r="K1812" s="181"/>
      <c r="L1812" s="181"/>
      <c r="M1812" s="181"/>
      <c r="N1812" s="181"/>
      <c r="O1812" s="181"/>
      <c r="P1812" s="181"/>
      <c r="Q1812" s="181"/>
      <c r="R1812" s="181"/>
      <c r="S1812" s="181"/>
      <c r="T1812" s="181"/>
      <c r="U1812" s="204"/>
    </row>
    <row r="1813" spans="1:22" s="40" customFormat="1" ht="15.75" thickBot="1">
      <c r="A1813" s="134"/>
      <c r="B1813" s="508" t="s">
        <v>30</v>
      </c>
      <c r="C1813" s="509"/>
      <c r="D1813" s="509"/>
      <c r="E1813" s="509"/>
      <c r="F1813" s="509"/>
      <c r="G1813" s="509"/>
      <c r="H1813" s="509"/>
      <c r="I1813" s="509"/>
      <c r="J1813" s="509"/>
      <c r="K1813" s="509"/>
      <c r="L1813" s="509"/>
      <c r="M1813" s="509"/>
      <c r="N1813" s="509"/>
      <c r="O1813" s="509"/>
      <c r="P1813" s="509"/>
      <c r="Q1813" s="509"/>
      <c r="R1813" s="509"/>
      <c r="S1813" s="509"/>
      <c r="T1813" s="509"/>
      <c r="U1813" s="510"/>
    </row>
    <row r="1814" spans="1:22" s="40" customFormat="1" ht="15" customHeight="1">
      <c r="A1814" s="134"/>
      <c r="B1814" s="301" t="s">
        <v>88</v>
      </c>
      <c r="C1814" s="302"/>
      <c r="D1814" s="302"/>
      <c r="E1814" s="302"/>
      <c r="F1814" s="303"/>
      <c r="G1814" s="299">
        <v>45000</v>
      </c>
      <c r="H1814" s="483"/>
      <c r="I1814" s="144">
        <v>0</v>
      </c>
      <c r="J1814" s="144">
        <v>0</v>
      </c>
      <c r="K1814" s="144">
        <v>0</v>
      </c>
      <c r="L1814" s="144">
        <v>0</v>
      </c>
      <c r="M1814" s="144">
        <v>0</v>
      </c>
      <c r="N1814" s="144">
        <v>0</v>
      </c>
      <c r="O1814" s="144">
        <f t="shared" ref="O1814:O1819" si="219">+I1814+O1659</f>
        <v>45000</v>
      </c>
      <c r="P1814" s="144">
        <f t="shared" ref="P1814:P1819" si="220">+J1814+P1659</f>
        <v>0</v>
      </c>
      <c r="Q1814" s="144">
        <f t="shared" ref="Q1814:Q1819" si="221">+K1814+Q1659</f>
        <v>0</v>
      </c>
      <c r="R1814" s="144">
        <f t="shared" ref="R1814:R1819" si="222">+L1814+R1659</f>
        <v>45000</v>
      </c>
      <c r="S1814" s="144">
        <f t="shared" ref="S1814:S1819" si="223">+M1814+S1659</f>
        <v>0</v>
      </c>
      <c r="T1814" s="133">
        <f t="shared" ref="T1814:T1819" si="224">+N1814+T1659</f>
        <v>0</v>
      </c>
      <c r="U1814" s="145">
        <f t="shared" ref="U1814:U1819" si="225">R1814/G1814</f>
        <v>1</v>
      </c>
    </row>
    <row r="1815" spans="1:22" s="40" customFormat="1">
      <c r="A1815" s="134"/>
      <c r="B1815" s="301" t="s">
        <v>89</v>
      </c>
      <c r="C1815" s="302"/>
      <c r="D1815" s="302"/>
      <c r="E1815" s="302"/>
      <c r="F1815" s="303"/>
      <c r="G1815" s="304">
        <v>30000</v>
      </c>
      <c r="H1815" s="452"/>
      <c r="I1815" s="139">
        <v>30000</v>
      </c>
      <c r="J1815" s="139">
        <v>0</v>
      </c>
      <c r="K1815" s="139">
        <v>0</v>
      </c>
      <c r="L1815" s="139">
        <v>30000</v>
      </c>
      <c r="M1815" s="139">
        <v>0</v>
      </c>
      <c r="N1815" s="139">
        <v>0</v>
      </c>
      <c r="O1815" s="139">
        <f t="shared" si="219"/>
        <v>30000</v>
      </c>
      <c r="P1815" s="139">
        <f t="shared" si="220"/>
        <v>0</v>
      </c>
      <c r="Q1815" s="139">
        <f t="shared" si="221"/>
        <v>0</v>
      </c>
      <c r="R1815" s="139">
        <f t="shared" si="222"/>
        <v>30000</v>
      </c>
      <c r="S1815" s="139">
        <f t="shared" si="223"/>
        <v>0</v>
      </c>
      <c r="T1815" s="89">
        <f t="shared" si="224"/>
        <v>0</v>
      </c>
      <c r="U1815" s="138">
        <f t="shared" si="225"/>
        <v>1</v>
      </c>
    </row>
    <row r="1816" spans="1:22" s="40" customFormat="1">
      <c r="A1816" s="134"/>
      <c r="B1816" s="301" t="s">
        <v>92</v>
      </c>
      <c r="C1816" s="302"/>
      <c r="D1816" s="302"/>
      <c r="E1816" s="302"/>
      <c r="F1816" s="303"/>
      <c r="G1816" s="304">
        <v>36000</v>
      </c>
      <c r="H1816" s="452"/>
      <c r="I1816" s="139">
        <v>0</v>
      </c>
      <c r="J1816" s="139">
        <v>0</v>
      </c>
      <c r="K1816" s="139">
        <v>0</v>
      </c>
      <c r="L1816" s="139">
        <v>0</v>
      </c>
      <c r="M1816" s="139">
        <v>0</v>
      </c>
      <c r="N1816" s="139">
        <v>0</v>
      </c>
      <c r="O1816" s="139">
        <f t="shared" si="219"/>
        <v>36000</v>
      </c>
      <c r="P1816" s="139">
        <f t="shared" si="220"/>
        <v>0</v>
      </c>
      <c r="Q1816" s="139">
        <f t="shared" si="221"/>
        <v>0</v>
      </c>
      <c r="R1816" s="139">
        <f t="shared" si="222"/>
        <v>35992.49</v>
      </c>
      <c r="S1816" s="139">
        <f t="shared" si="223"/>
        <v>0</v>
      </c>
      <c r="T1816" s="89">
        <f t="shared" si="224"/>
        <v>0</v>
      </c>
      <c r="U1816" s="138">
        <f t="shared" si="225"/>
        <v>0.99979138888888885</v>
      </c>
    </row>
    <row r="1817" spans="1:22" s="40" customFormat="1" ht="15" customHeight="1">
      <c r="A1817" s="134"/>
      <c r="B1817" s="301" t="s">
        <v>90</v>
      </c>
      <c r="C1817" s="302"/>
      <c r="D1817" s="302"/>
      <c r="E1817" s="302"/>
      <c r="F1817" s="303"/>
      <c r="G1817" s="304">
        <v>32000</v>
      </c>
      <c r="H1817" s="452"/>
      <c r="I1817" s="139">
        <v>0</v>
      </c>
      <c r="J1817" s="139">
        <v>0</v>
      </c>
      <c r="K1817" s="139">
        <v>0</v>
      </c>
      <c r="L1817" s="139">
        <v>0</v>
      </c>
      <c r="M1817" s="139">
        <v>0</v>
      </c>
      <c r="N1817" s="139">
        <v>0</v>
      </c>
      <c r="O1817" s="139">
        <f t="shared" si="219"/>
        <v>32000</v>
      </c>
      <c r="P1817" s="139">
        <f t="shared" si="220"/>
        <v>0</v>
      </c>
      <c r="Q1817" s="139">
        <f t="shared" si="221"/>
        <v>0</v>
      </c>
      <c r="R1817" s="139">
        <f t="shared" si="222"/>
        <v>32000</v>
      </c>
      <c r="S1817" s="139">
        <f t="shared" si="223"/>
        <v>0</v>
      </c>
      <c r="T1817" s="89">
        <f t="shared" si="224"/>
        <v>0</v>
      </c>
      <c r="U1817" s="138">
        <f t="shared" si="225"/>
        <v>1</v>
      </c>
    </row>
    <row r="1818" spans="1:22" s="40" customFormat="1" ht="15" customHeight="1">
      <c r="A1818" s="134"/>
      <c r="B1818" s="301" t="s">
        <v>91</v>
      </c>
      <c r="C1818" s="302"/>
      <c r="D1818" s="302"/>
      <c r="E1818" s="302"/>
      <c r="F1818" s="303"/>
      <c r="G1818" s="304">
        <v>22500</v>
      </c>
      <c r="H1818" s="452"/>
      <c r="I1818" s="139">
        <v>7500</v>
      </c>
      <c r="J1818" s="139">
        <v>0</v>
      </c>
      <c r="K1818" s="139">
        <v>0</v>
      </c>
      <c r="L1818" s="139">
        <v>7500</v>
      </c>
      <c r="M1818" s="139">
        <v>0</v>
      </c>
      <c r="N1818" s="139">
        <v>0</v>
      </c>
      <c r="O1818" s="139">
        <f t="shared" si="219"/>
        <v>22500</v>
      </c>
      <c r="P1818" s="139">
        <f t="shared" si="220"/>
        <v>0</v>
      </c>
      <c r="Q1818" s="139">
        <f t="shared" si="221"/>
        <v>0</v>
      </c>
      <c r="R1818" s="139">
        <f t="shared" si="222"/>
        <v>22500</v>
      </c>
      <c r="S1818" s="139">
        <f t="shared" si="223"/>
        <v>0</v>
      </c>
      <c r="T1818" s="89">
        <f t="shared" si="224"/>
        <v>0</v>
      </c>
      <c r="U1818" s="138">
        <f t="shared" si="225"/>
        <v>1</v>
      </c>
    </row>
    <row r="1819" spans="1:22" s="40" customFormat="1" ht="15" customHeight="1">
      <c r="A1819" s="134"/>
      <c r="B1819" s="301" t="s">
        <v>93</v>
      </c>
      <c r="C1819" s="302"/>
      <c r="D1819" s="302"/>
      <c r="E1819" s="302"/>
      <c r="F1819" s="303"/>
      <c r="G1819" s="304">
        <v>4400</v>
      </c>
      <c r="H1819" s="452"/>
      <c r="I1819" s="139">
        <v>0</v>
      </c>
      <c r="J1819" s="139">
        <v>0</v>
      </c>
      <c r="K1819" s="139">
        <v>0</v>
      </c>
      <c r="L1819" s="139">
        <v>2216.06</v>
      </c>
      <c r="M1819" s="139">
        <v>0</v>
      </c>
      <c r="N1819" s="139">
        <v>0</v>
      </c>
      <c r="O1819" s="139">
        <f t="shared" si="219"/>
        <v>4400</v>
      </c>
      <c r="P1819" s="139">
        <f t="shared" si="220"/>
        <v>0</v>
      </c>
      <c r="Q1819" s="139">
        <f t="shared" si="221"/>
        <v>0</v>
      </c>
      <c r="R1819" s="139">
        <f t="shared" si="222"/>
        <v>4400</v>
      </c>
      <c r="S1819" s="139">
        <f t="shared" si="223"/>
        <v>0</v>
      </c>
      <c r="T1819" s="89">
        <f t="shared" si="224"/>
        <v>0</v>
      </c>
      <c r="U1819" s="138">
        <f t="shared" si="225"/>
        <v>1</v>
      </c>
    </row>
    <row r="1820" spans="1:22" s="40" customFormat="1" ht="15.75" thickBot="1">
      <c r="A1820" s="134"/>
      <c r="B1820" s="493"/>
      <c r="C1820" s="494"/>
      <c r="D1820" s="494"/>
      <c r="E1820" s="494"/>
      <c r="F1820" s="495"/>
      <c r="G1820" s="496"/>
      <c r="H1820" s="497"/>
      <c r="I1820" s="182"/>
      <c r="J1820" s="182"/>
      <c r="K1820" s="182"/>
      <c r="L1820" s="182"/>
      <c r="M1820" s="182"/>
      <c r="N1820" s="182"/>
      <c r="O1820" s="182"/>
      <c r="P1820" s="182"/>
      <c r="Q1820" s="182"/>
      <c r="R1820" s="182"/>
      <c r="S1820" s="182"/>
      <c r="T1820" s="183"/>
      <c r="U1820" s="205"/>
    </row>
    <row r="1821" spans="1:22" s="40" customFormat="1" ht="15.75" thickBot="1">
      <c r="A1821" s="134"/>
      <c r="B1821" s="498" t="s">
        <v>21</v>
      </c>
      <c r="C1821" s="499"/>
      <c r="D1821" s="499"/>
      <c r="E1821" s="499"/>
      <c r="F1821" s="500"/>
      <c r="G1821" s="501">
        <f>SUM(G1814:H1820)</f>
        <v>169900</v>
      </c>
      <c r="H1821" s="502"/>
      <c r="I1821" s="141">
        <f>SUM(I1814:I1820)</f>
        <v>37500</v>
      </c>
      <c r="J1821" s="141"/>
      <c r="K1821" s="141"/>
      <c r="L1821" s="141">
        <f>SUM(L1814:L1820)</f>
        <v>39716.06</v>
      </c>
      <c r="M1821" s="141"/>
      <c r="N1821" s="141"/>
      <c r="O1821" s="141">
        <f>SUM(O1814:O1820)</f>
        <v>169900</v>
      </c>
      <c r="P1821" s="141"/>
      <c r="Q1821" s="141"/>
      <c r="R1821" s="141">
        <f>SUM(R1814:R1820)</f>
        <v>169892.49</v>
      </c>
      <c r="S1821" s="142"/>
      <c r="T1821" s="184"/>
      <c r="U1821" s="138">
        <f t="shared" ref="U1821" si="226">R1821/G1821</f>
        <v>0.9999557975279576</v>
      </c>
    </row>
    <row r="1822" spans="1:22" s="40" customFormat="1" ht="15.75" thickBot="1">
      <c r="C1822" s="185"/>
      <c r="I1822" s="99">
        <f>SUM(I1821,I1811)</f>
        <v>128500</v>
      </c>
      <c r="L1822" s="99">
        <f>SUM(L1821,L1811)</f>
        <v>160252.39000000001</v>
      </c>
      <c r="M1822" s="186"/>
      <c r="N1822" s="187"/>
      <c r="O1822" s="99">
        <f>SUM(O1821,O1811)</f>
        <v>1000000</v>
      </c>
      <c r="R1822" s="99">
        <f>SUM(R1821,R1811)</f>
        <v>1000000</v>
      </c>
      <c r="U1822" s="206"/>
    </row>
    <row r="1823" spans="1:22" ht="15.75" thickBot="1">
      <c r="B1823" s="275" t="s">
        <v>31</v>
      </c>
      <c r="C1823" s="276"/>
      <c r="D1823" s="276"/>
      <c r="E1823" s="276"/>
      <c r="F1823" s="276"/>
      <c r="G1823" s="276"/>
      <c r="H1823" s="276"/>
      <c r="I1823" s="276"/>
      <c r="J1823" s="276"/>
      <c r="K1823" s="276"/>
      <c r="L1823" s="276"/>
      <c r="M1823" s="276"/>
      <c r="N1823" s="276"/>
      <c r="O1823" s="276"/>
      <c r="P1823" s="276"/>
      <c r="Q1823" s="276"/>
      <c r="R1823" s="276"/>
      <c r="S1823" s="276"/>
      <c r="T1823" s="276"/>
      <c r="U1823" s="276"/>
      <c r="V1823" s="34"/>
    </row>
    <row r="1824" spans="1:22" ht="15" customHeight="1" thickBot="1">
      <c r="B1824" s="277"/>
      <c r="C1824" s="278"/>
      <c r="D1824" s="280" t="s">
        <v>15</v>
      </c>
      <c r="E1824" s="281"/>
      <c r="F1824" s="281"/>
      <c r="G1824" s="281"/>
      <c r="H1824" s="281"/>
      <c r="I1824" s="282"/>
      <c r="J1824" s="280" t="s">
        <v>32</v>
      </c>
      <c r="K1824" s="281"/>
      <c r="L1824" s="281"/>
      <c r="M1824" s="281"/>
      <c r="N1824" s="281"/>
      <c r="O1824" s="282"/>
      <c r="P1824" s="280" t="s">
        <v>17</v>
      </c>
      <c r="Q1824" s="281"/>
      <c r="R1824" s="281"/>
      <c r="S1824" s="281"/>
      <c r="T1824" s="281"/>
      <c r="U1824" s="202"/>
    </row>
    <row r="1825" spans="1:21" ht="15.75" customHeight="1" thickBot="1">
      <c r="B1825" s="229"/>
      <c r="C1825" s="279"/>
      <c r="D1825" s="503" t="s">
        <v>26</v>
      </c>
      <c r="E1825" s="504"/>
      <c r="F1825" s="504" t="s">
        <v>27</v>
      </c>
      <c r="G1825" s="504"/>
      <c r="H1825" s="505" t="s">
        <v>28</v>
      </c>
      <c r="I1825" s="506"/>
      <c r="J1825" s="503" t="s">
        <v>26</v>
      </c>
      <c r="K1825" s="504"/>
      <c r="L1825" s="504" t="s">
        <v>27</v>
      </c>
      <c r="M1825" s="504"/>
      <c r="N1825" s="505" t="s">
        <v>28</v>
      </c>
      <c r="O1825" s="506"/>
      <c r="P1825" s="503" t="s">
        <v>26</v>
      </c>
      <c r="Q1825" s="504"/>
      <c r="R1825" s="504" t="s">
        <v>27</v>
      </c>
      <c r="S1825" s="504"/>
      <c r="T1825" s="505" t="s">
        <v>28</v>
      </c>
      <c r="U1825" s="506"/>
    </row>
    <row r="1826" spans="1:21" ht="30" customHeight="1">
      <c r="A1826" s="23"/>
      <c r="B1826" s="243" t="s">
        <v>33</v>
      </c>
      <c r="C1826" s="244"/>
      <c r="D1826" s="487">
        <v>830100</v>
      </c>
      <c r="E1826" s="488"/>
      <c r="F1826" s="488">
        <v>0</v>
      </c>
      <c r="G1826" s="488"/>
      <c r="H1826" s="488">
        <v>0</v>
      </c>
      <c r="I1826" s="489"/>
      <c r="J1826" s="487">
        <f>+L1811</f>
        <v>120536.33</v>
      </c>
      <c r="K1826" s="488"/>
      <c r="L1826" s="488">
        <f>+M1811</f>
        <v>0</v>
      </c>
      <c r="M1826" s="488"/>
      <c r="N1826" s="488">
        <v>0</v>
      </c>
      <c r="O1826" s="489"/>
      <c r="P1826" s="487">
        <f>+R1811</f>
        <v>830107.51</v>
      </c>
      <c r="Q1826" s="488"/>
      <c r="R1826" s="488">
        <f>+S1811</f>
        <v>0</v>
      </c>
      <c r="S1826" s="488"/>
      <c r="T1826" s="488">
        <v>0</v>
      </c>
      <c r="U1826" s="489"/>
    </row>
    <row r="1827" spans="1:21" ht="30" customHeight="1" thickBot="1">
      <c r="A1827" s="4"/>
      <c r="B1827" s="252" t="s">
        <v>34</v>
      </c>
      <c r="C1827" s="253"/>
      <c r="D1827" s="490">
        <v>169900</v>
      </c>
      <c r="E1827" s="491"/>
      <c r="F1827" s="491">
        <v>0</v>
      </c>
      <c r="G1827" s="491"/>
      <c r="H1827" s="491">
        <v>0</v>
      </c>
      <c r="I1827" s="492"/>
      <c r="J1827" s="490">
        <f>+L1821</f>
        <v>39716.06</v>
      </c>
      <c r="K1827" s="491"/>
      <c r="L1827" s="491">
        <f>+M1821</f>
        <v>0</v>
      </c>
      <c r="M1827" s="491"/>
      <c r="N1827" s="491">
        <v>0</v>
      </c>
      <c r="O1827" s="492"/>
      <c r="P1827" s="490">
        <f>+R1821</f>
        <v>169892.49</v>
      </c>
      <c r="Q1827" s="491"/>
      <c r="R1827" s="491">
        <f>+S1821</f>
        <v>0</v>
      </c>
      <c r="S1827" s="491"/>
      <c r="T1827" s="491">
        <v>0</v>
      </c>
      <c r="U1827" s="492"/>
    </row>
    <row r="1828" spans="1:21" ht="15.75" thickBot="1">
      <c r="A1828" s="23"/>
      <c r="B1828" s="534" t="s">
        <v>21</v>
      </c>
      <c r="C1828" s="535"/>
      <c r="D1828" s="484">
        <f>SUM(D1826:E1827)</f>
        <v>1000000</v>
      </c>
      <c r="E1828" s="485"/>
      <c r="F1828" s="485">
        <f>SUM(F1826:G1827)</f>
        <v>0</v>
      </c>
      <c r="G1828" s="485"/>
      <c r="H1828" s="485">
        <f>SUM(H1826:I1827)</f>
        <v>0</v>
      </c>
      <c r="I1828" s="486"/>
      <c r="J1828" s="484">
        <f>SUM(J1826:K1827)</f>
        <v>160252.39000000001</v>
      </c>
      <c r="K1828" s="485"/>
      <c r="L1828" s="485">
        <f>SUM(L1826:M1827)</f>
        <v>0</v>
      </c>
      <c r="M1828" s="485"/>
      <c r="N1828" s="485">
        <f>SUM(N1826:O1827)</f>
        <v>0</v>
      </c>
      <c r="O1828" s="486"/>
      <c r="P1828" s="484">
        <f>SUM(P1826:Q1827)</f>
        <v>1000000</v>
      </c>
      <c r="Q1828" s="485"/>
      <c r="R1828" s="485">
        <f>SUM(R1826:S1827)</f>
        <v>0</v>
      </c>
      <c r="S1828" s="485"/>
      <c r="T1828" s="485">
        <f>SUM(T1826:U1827)</f>
        <v>0</v>
      </c>
      <c r="U1828" s="486"/>
    </row>
    <row r="1829" spans="1:21">
      <c r="A1829" s="23"/>
      <c r="B1829" s="167"/>
      <c r="C1829" s="167"/>
      <c r="D1829" s="167"/>
      <c r="E1829" s="167"/>
      <c r="F1829" s="163"/>
      <c r="G1829" s="163"/>
      <c r="H1829" s="164"/>
      <c r="I1829" s="164"/>
      <c r="J1829" s="163"/>
      <c r="K1829" s="163"/>
      <c r="L1829" s="163"/>
      <c r="M1829" s="164"/>
      <c r="N1829" s="163"/>
      <c r="O1829" s="164"/>
      <c r="P1829" s="164"/>
      <c r="Q1829" s="163"/>
      <c r="R1829" s="23"/>
      <c r="S1829" s="23"/>
      <c r="T1829" s="23"/>
      <c r="U1829" s="203"/>
    </row>
    <row r="1830" spans="1:21" ht="15.75" thickBot="1">
      <c r="A1830" s="23"/>
      <c r="B1830" s="167"/>
      <c r="C1830" s="167"/>
      <c r="D1830" s="167"/>
      <c r="E1830" s="167"/>
      <c r="F1830" s="163"/>
      <c r="G1830" s="163"/>
      <c r="H1830" s="163"/>
      <c r="I1830" s="163"/>
      <c r="J1830" s="163"/>
      <c r="K1830" s="163"/>
      <c r="L1830" s="163"/>
      <c r="M1830" s="163"/>
      <c r="N1830" s="101"/>
      <c r="O1830" s="163"/>
      <c r="P1830" s="163"/>
      <c r="Q1830" s="163"/>
      <c r="R1830" s="23"/>
      <c r="S1830" s="23"/>
      <c r="T1830" s="23"/>
      <c r="U1830" s="203"/>
    </row>
    <row r="1831" spans="1:21" ht="15.75" thickBot="1">
      <c r="B1831" s="227" t="s">
        <v>35</v>
      </c>
      <c r="C1831" s="228"/>
      <c r="D1831" s="228"/>
      <c r="E1831" s="229"/>
      <c r="F1831" s="215"/>
      <c r="G1831" s="215"/>
      <c r="H1831" s="215"/>
      <c r="I1831" s="215"/>
      <c r="J1831" s="215"/>
      <c r="K1831" s="215"/>
      <c r="L1831" s="215"/>
      <c r="M1831" s="215"/>
      <c r="N1831" s="215"/>
      <c r="O1831" s="215"/>
      <c r="P1831" s="215"/>
      <c r="Q1831" s="215"/>
      <c r="R1831" s="215"/>
      <c r="S1831" s="215"/>
      <c r="T1831" s="215"/>
      <c r="U1831" s="215"/>
    </row>
    <row r="1832" spans="1:21">
      <c r="B1832" s="230" t="s">
        <v>149</v>
      </c>
      <c r="C1832" s="231"/>
      <c r="D1832" s="231"/>
      <c r="E1832" s="231"/>
      <c r="F1832" s="231"/>
      <c r="G1832" s="231"/>
      <c r="H1832" s="231"/>
      <c r="I1832" s="231"/>
      <c r="J1832" s="231"/>
      <c r="K1832" s="231"/>
      <c r="L1832" s="231"/>
      <c r="M1832" s="231"/>
      <c r="N1832" s="231"/>
      <c r="O1832" s="231"/>
      <c r="P1832" s="231"/>
      <c r="Q1832" s="231"/>
      <c r="R1832" s="231"/>
      <c r="S1832" s="231"/>
      <c r="T1832" s="231"/>
      <c r="U1832" s="232"/>
    </row>
    <row r="1833" spans="1:21">
      <c r="B1833" s="233"/>
      <c r="C1833" s="234"/>
      <c r="D1833" s="234"/>
      <c r="E1833" s="234"/>
      <c r="F1833" s="234"/>
      <c r="G1833" s="234"/>
      <c r="H1833" s="234"/>
      <c r="I1833" s="234"/>
      <c r="J1833" s="234"/>
      <c r="K1833" s="234"/>
      <c r="L1833" s="234"/>
      <c r="M1833" s="234"/>
      <c r="N1833" s="234"/>
      <c r="O1833" s="234"/>
      <c r="P1833" s="234"/>
      <c r="Q1833" s="234"/>
      <c r="R1833" s="234"/>
      <c r="S1833" s="234"/>
      <c r="T1833" s="234"/>
      <c r="U1833" s="235"/>
    </row>
    <row r="1834" spans="1:21">
      <c r="B1834" s="233"/>
      <c r="C1834" s="234"/>
      <c r="D1834" s="234"/>
      <c r="E1834" s="234"/>
      <c r="F1834" s="234"/>
      <c r="G1834" s="234"/>
      <c r="H1834" s="234"/>
      <c r="I1834" s="234"/>
      <c r="J1834" s="234"/>
      <c r="K1834" s="234"/>
      <c r="L1834" s="234"/>
      <c r="M1834" s="234"/>
      <c r="N1834" s="234"/>
      <c r="O1834" s="234"/>
      <c r="P1834" s="234"/>
      <c r="Q1834" s="234"/>
      <c r="R1834" s="234"/>
      <c r="S1834" s="234"/>
      <c r="T1834" s="234"/>
      <c r="U1834" s="235"/>
    </row>
    <row r="1835" spans="1:21">
      <c r="B1835" s="233"/>
      <c r="C1835" s="234"/>
      <c r="D1835" s="234"/>
      <c r="E1835" s="234"/>
      <c r="F1835" s="234"/>
      <c r="G1835" s="234"/>
      <c r="H1835" s="234"/>
      <c r="I1835" s="234"/>
      <c r="J1835" s="234"/>
      <c r="K1835" s="234"/>
      <c r="L1835" s="234"/>
      <c r="M1835" s="234"/>
      <c r="N1835" s="234"/>
      <c r="O1835" s="234"/>
      <c r="P1835" s="234"/>
      <c r="Q1835" s="234"/>
      <c r="R1835" s="234"/>
      <c r="S1835" s="234"/>
      <c r="T1835" s="234"/>
      <c r="U1835" s="235"/>
    </row>
    <row r="1836" spans="1:21">
      <c r="B1836" s="233"/>
      <c r="C1836" s="234"/>
      <c r="D1836" s="234"/>
      <c r="E1836" s="234"/>
      <c r="F1836" s="234"/>
      <c r="G1836" s="234"/>
      <c r="H1836" s="234"/>
      <c r="I1836" s="234"/>
      <c r="J1836" s="234"/>
      <c r="K1836" s="234"/>
      <c r="L1836" s="234"/>
      <c r="M1836" s="234"/>
      <c r="N1836" s="234"/>
      <c r="O1836" s="234"/>
      <c r="P1836" s="234"/>
      <c r="Q1836" s="234"/>
      <c r="R1836" s="234"/>
      <c r="S1836" s="234"/>
      <c r="T1836" s="234"/>
      <c r="U1836" s="235"/>
    </row>
    <row r="1837" spans="1:21">
      <c r="B1837" s="233"/>
      <c r="C1837" s="234"/>
      <c r="D1837" s="234"/>
      <c r="E1837" s="234"/>
      <c r="F1837" s="234"/>
      <c r="G1837" s="234"/>
      <c r="H1837" s="234"/>
      <c r="I1837" s="234"/>
      <c r="J1837" s="234"/>
      <c r="K1837" s="234"/>
      <c r="L1837" s="234"/>
      <c r="M1837" s="234"/>
      <c r="N1837" s="234"/>
      <c r="O1837" s="234"/>
      <c r="P1837" s="234"/>
      <c r="Q1837" s="234"/>
      <c r="R1837" s="234"/>
      <c r="S1837" s="234"/>
      <c r="T1837" s="234"/>
      <c r="U1837" s="235"/>
    </row>
    <row r="1838" spans="1:21" ht="15.75" thickBot="1">
      <c r="B1838" s="236"/>
      <c r="C1838" s="237"/>
      <c r="D1838" s="237"/>
      <c r="E1838" s="237"/>
      <c r="F1838" s="237"/>
      <c r="G1838" s="237"/>
      <c r="H1838" s="237"/>
      <c r="I1838" s="237"/>
      <c r="J1838" s="237"/>
      <c r="K1838" s="237"/>
      <c r="L1838" s="237"/>
      <c r="M1838" s="237"/>
      <c r="N1838" s="237"/>
      <c r="O1838" s="237"/>
      <c r="P1838" s="237"/>
      <c r="Q1838" s="237"/>
      <c r="R1838" s="237"/>
      <c r="S1838" s="237"/>
      <c r="T1838" s="237"/>
      <c r="U1838" s="238"/>
    </row>
    <row r="1839" spans="1:21">
      <c r="B1839" s="23"/>
    </row>
    <row r="1840" spans="1:21">
      <c r="H1840" s="40"/>
      <c r="I1840" s="40"/>
      <c r="O1840" s="40"/>
      <c r="Q1840" s="40"/>
    </row>
    <row r="1841" spans="2:21">
      <c r="B1841" s="239" t="s">
        <v>38</v>
      </c>
      <c r="C1841" s="239"/>
      <c r="D1841" s="239"/>
      <c r="E1841" s="239"/>
      <c r="F1841" s="239"/>
      <c r="G1841" s="239"/>
      <c r="I1841" s="41"/>
      <c r="J1841" s="213" t="s">
        <v>36</v>
      </c>
      <c r="K1841" s="213"/>
      <c r="L1841" s="213"/>
      <c r="M1841" s="213"/>
      <c r="N1841" s="213"/>
      <c r="O1841" s="213"/>
      <c r="R1841" s="213" t="s">
        <v>37</v>
      </c>
      <c r="S1841" s="213"/>
      <c r="T1841" s="213"/>
      <c r="U1841" s="213"/>
    </row>
    <row r="1842" spans="2:21">
      <c r="B1842" s="239"/>
      <c r="C1842" s="239"/>
      <c r="D1842" s="239"/>
      <c r="E1842" s="239"/>
      <c r="F1842" s="239"/>
      <c r="G1842" s="239"/>
      <c r="H1842" s="42"/>
      <c r="I1842" s="42"/>
      <c r="J1842" s="240"/>
      <c r="K1842" s="240"/>
      <c r="L1842" s="240"/>
      <c r="M1842" s="240"/>
      <c r="N1842" s="240"/>
      <c r="O1842" s="240"/>
      <c r="P1842" s="42"/>
      <c r="Q1842" s="42"/>
      <c r="R1842" s="209" t="s">
        <v>0</v>
      </c>
      <c r="S1842" s="209"/>
      <c r="T1842" s="209"/>
      <c r="U1842" s="209"/>
    </row>
    <row r="1843" spans="2:21">
      <c r="B1843" s="239"/>
      <c r="C1843" s="239"/>
      <c r="D1843" s="239"/>
      <c r="E1843" s="239"/>
      <c r="F1843" s="239"/>
      <c r="G1843" s="239"/>
      <c r="H1843" s="165"/>
      <c r="I1843" s="165"/>
      <c r="J1843" s="240"/>
      <c r="K1843" s="240"/>
      <c r="L1843" s="240"/>
      <c r="M1843" s="240"/>
      <c r="N1843" s="240"/>
      <c r="O1843" s="240"/>
      <c r="P1843" s="165"/>
      <c r="Q1843" s="165"/>
      <c r="R1843" s="209"/>
      <c r="S1843" s="209"/>
      <c r="T1843" s="209"/>
      <c r="U1843" s="209"/>
    </row>
    <row r="1844" spans="2:21">
      <c r="B1844" s="239"/>
      <c r="C1844" s="239"/>
      <c r="D1844" s="239"/>
      <c r="E1844" s="239"/>
      <c r="F1844" s="239"/>
      <c r="G1844" s="239"/>
      <c r="H1844" s="165"/>
      <c r="I1844" s="165"/>
      <c r="J1844" s="240"/>
      <c r="K1844" s="240"/>
      <c r="L1844" s="240"/>
      <c r="M1844" s="240"/>
      <c r="N1844" s="240"/>
      <c r="O1844" s="240"/>
      <c r="P1844" s="165"/>
      <c r="Q1844" s="165"/>
      <c r="R1844" s="209"/>
      <c r="S1844" s="209"/>
      <c r="T1844" s="209"/>
      <c r="U1844" s="209"/>
    </row>
    <row r="1845" spans="2:21">
      <c r="B1845" s="239"/>
      <c r="C1845" s="239"/>
      <c r="D1845" s="239"/>
      <c r="E1845" s="239"/>
      <c r="F1845" s="239"/>
      <c r="G1845" s="239"/>
      <c r="H1845" s="165"/>
      <c r="I1845" s="165"/>
      <c r="J1845" s="240"/>
      <c r="K1845" s="240"/>
      <c r="L1845" s="240"/>
      <c r="M1845" s="240"/>
      <c r="N1845" s="240"/>
      <c r="O1845" s="240"/>
      <c r="P1845" s="165"/>
      <c r="Q1845" s="165"/>
      <c r="R1845" s="209"/>
      <c r="S1845" s="209"/>
      <c r="T1845" s="209"/>
      <c r="U1845" s="209"/>
    </row>
    <row r="1846" spans="2:21" ht="15.75" thickBot="1">
      <c r="B1846" s="242"/>
      <c r="C1846" s="242"/>
      <c r="D1846" s="242"/>
      <c r="E1846" s="242"/>
      <c r="F1846" s="242"/>
      <c r="G1846" s="242"/>
      <c r="J1846" s="241"/>
      <c r="K1846" s="241"/>
      <c r="L1846" s="241"/>
      <c r="M1846" s="241"/>
      <c r="N1846" s="241"/>
      <c r="O1846" s="241"/>
      <c r="R1846" s="215"/>
      <c r="S1846" s="215"/>
      <c r="T1846" s="215"/>
      <c r="U1846" s="215"/>
    </row>
    <row r="1847" spans="2:21">
      <c r="B1847" s="209" t="s">
        <v>105</v>
      </c>
      <c r="C1847" s="209"/>
      <c r="D1847" s="209"/>
      <c r="E1847" s="209"/>
      <c r="F1847" s="209"/>
      <c r="G1847" s="209"/>
      <c r="J1847" s="210" t="s">
        <v>106</v>
      </c>
      <c r="K1847" s="210"/>
      <c r="L1847" s="210"/>
      <c r="M1847" s="210"/>
      <c r="N1847" s="210"/>
      <c r="O1847" s="210"/>
      <c r="R1847" s="211" t="s">
        <v>143</v>
      </c>
      <c r="S1847" s="211"/>
      <c r="T1847" s="211"/>
      <c r="U1847" s="211"/>
    </row>
    <row r="1848" spans="2:21">
      <c r="B1848" s="210" t="s">
        <v>107</v>
      </c>
      <c r="C1848" s="210"/>
      <c r="D1848" s="210"/>
      <c r="E1848" s="210"/>
      <c r="F1848" s="210"/>
      <c r="G1848" s="210"/>
      <c r="J1848" s="212" t="s">
        <v>108</v>
      </c>
      <c r="K1848" s="212"/>
      <c r="L1848" s="212"/>
      <c r="M1848" s="212"/>
      <c r="N1848" s="212"/>
      <c r="O1848" s="212"/>
      <c r="P1848" s="109"/>
      <c r="Q1848" s="109"/>
      <c r="R1848" s="212" t="s">
        <v>109</v>
      </c>
      <c r="S1848" s="212"/>
      <c r="T1848" s="212"/>
      <c r="U1848" s="212"/>
    </row>
    <row r="1850" spans="2:21">
      <c r="J1850" s="213" t="s">
        <v>50</v>
      </c>
      <c r="K1850" s="213"/>
      <c r="L1850" s="213"/>
      <c r="M1850" s="213"/>
      <c r="N1850" s="213"/>
      <c r="O1850" s="213"/>
    </row>
    <row r="1851" spans="2:21">
      <c r="B1851" s="214" t="s">
        <v>153</v>
      </c>
      <c r="C1851" s="214"/>
      <c r="D1851" s="214"/>
      <c r="E1851" s="214"/>
      <c r="F1851" s="214"/>
      <c r="G1851" s="214"/>
      <c r="J1851" s="214" t="s">
        <v>48</v>
      </c>
      <c r="K1851" s="214"/>
      <c r="L1851" s="214"/>
      <c r="M1851" s="214"/>
      <c r="N1851" s="214"/>
      <c r="O1851" s="214"/>
      <c r="R1851" s="214" t="s">
        <v>51</v>
      </c>
      <c r="S1851" s="214"/>
      <c r="T1851" s="214"/>
      <c r="U1851" s="214"/>
    </row>
    <row r="1852" spans="2:21">
      <c r="B1852" s="210"/>
      <c r="C1852" s="210"/>
      <c r="D1852" s="210"/>
      <c r="E1852" s="210"/>
      <c r="F1852" s="210"/>
      <c r="G1852" s="210"/>
      <c r="J1852" s="214"/>
      <c r="K1852" s="214"/>
      <c r="L1852" s="214"/>
      <c r="M1852" s="214"/>
      <c r="N1852" s="214"/>
      <c r="O1852" s="214"/>
      <c r="R1852" s="210"/>
      <c r="S1852" s="210"/>
      <c r="T1852" s="210"/>
      <c r="U1852" s="210"/>
    </row>
    <row r="1853" spans="2:21">
      <c r="B1853" s="210"/>
      <c r="C1853" s="210"/>
      <c r="D1853" s="210"/>
      <c r="E1853" s="210"/>
      <c r="F1853" s="210"/>
      <c r="G1853" s="210"/>
      <c r="J1853" s="214"/>
      <c r="K1853" s="214"/>
      <c r="L1853" s="214"/>
      <c r="M1853" s="214"/>
      <c r="N1853" s="214"/>
      <c r="O1853" s="214"/>
      <c r="R1853" s="210"/>
      <c r="S1853" s="210"/>
      <c r="T1853" s="210"/>
      <c r="U1853" s="210"/>
    </row>
    <row r="1854" spans="2:21">
      <c r="B1854" s="210"/>
      <c r="C1854" s="210"/>
      <c r="D1854" s="210"/>
      <c r="E1854" s="210"/>
      <c r="F1854" s="210"/>
      <c r="G1854" s="210"/>
      <c r="J1854" s="214"/>
      <c r="K1854" s="214"/>
      <c r="L1854" s="214"/>
      <c r="M1854" s="214"/>
      <c r="N1854" s="214"/>
      <c r="O1854" s="214"/>
      <c r="R1854" s="210"/>
      <c r="S1854" s="210"/>
      <c r="T1854" s="210"/>
      <c r="U1854" s="210"/>
    </row>
    <row r="1855" spans="2:21" ht="15.75" thickBot="1">
      <c r="B1855" s="215"/>
      <c r="C1855" s="215"/>
      <c r="D1855" s="215"/>
      <c r="E1855" s="215"/>
      <c r="F1855" s="215"/>
      <c r="G1855" s="215"/>
      <c r="H1855" s="51"/>
      <c r="I1855" s="51"/>
      <c r="J1855" s="216"/>
      <c r="K1855" s="216"/>
      <c r="L1855" s="216"/>
      <c r="M1855" s="216"/>
      <c r="N1855" s="216"/>
      <c r="O1855" s="216"/>
      <c r="P1855" s="51"/>
      <c r="Q1855" s="51"/>
      <c r="R1855" s="215"/>
      <c r="S1855" s="215"/>
      <c r="T1855" s="215"/>
      <c r="U1855" s="215"/>
    </row>
    <row r="1856" spans="2:21">
      <c r="B1856" s="217" t="s">
        <v>110</v>
      </c>
      <c r="C1856" s="217"/>
      <c r="D1856" s="217"/>
      <c r="E1856" s="217"/>
      <c r="F1856" s="217"/>
      <c r="G1856" s="217"/>
      <c r="H1856" s="110"/>
      <c r="I1856" s="110"/>
      <c r="J1856" s="217" t="s">
        <v>111</v>
      </c>
      <c r="K1856" s="217"/>
      <c r="L1856" s="217"/>
      <c r="M1856" s="217"/>
      <c r="N1856" s="217"/>
      <c r="O1856" s="217"/>
      <c r="P1856" s="51"/>
      <c r="Q1856" s="51"/>
      <c r="R1856" s="217" t="s">
        <v>112</v>
      </c>
      <c r="S1856" s="217"/>
      <c r="T1856" s="217"/>
      <c r="U1856" s="217"/>
    </row>
    <row r="1857" spans="2:21" ht="32.25" customHeight="1">
      <c r="B1857" s="219" t="s">
        <v>152</v>
      </c>
      <c r="C1857" s="219"/>
      <c r="D1857" s="219"/>
      <c r="E1857" s="219"/>
      <c r="F1857" s="219"/>
      <c r="G1857" s="219"/>
      <c r="J1857" s="218" t="s">
        <v>113</v>
      </c>
      <c r="K1857" s="218"/>
      <c r="L1857" s="218"/>
      <c r="M1857" s="218"/>
      <c r="N1857" s="218"/>
      <c r="O1857" s="218"/>
      <c r="R1857" s="218" t="s">
        <v>114</v>
      </c>
      <c r="S1857" s="218"/>
      <c r="T1857" s="218"/>
      <c r="U1857" s="218"/>
    </row>
    <row r="1858" spans="2:21">
      <c r="B1858" s="189"/>
      <c r="C1858" s="189"/>
      <c r="D1858" s="189"/>
      <c r="E1858" s="189"/>
      <c r="F1858" s="189"/>
      <c r="G1858" s="189"/>
    </row>
  </sheetData>
  <mergeCells count="7486">
    <mergeCell ref="B612:G612"/>
    <mergeCell ref="B455:G455"/>
    <mergeCell ref="B299:G299"/>
    <mergeCell ref="B145:G145"/>
    <mergeCell ref="B276:C276"/>
    <mergeCell ref="B432:C432"/>
    <mergeCell ref="B589:C589"/>
    <mergeCell ref="B744:C744"/>
    <mergeCell ref="B898:C898"/>
    <mergeCell ref="B1052:C1052"/>
    <mergeCell ref="B1207:C1207"/>
    <mergeCell ref="B1362:C1362"/>
    <mergeCell ref="B1518:C1518"/>
    <mergeCell ref="B1673:C1673"/>
    <mergeCell ref="B1828:C1828"/>
    <mergeCell ref="B1692:G1692"/>
    <mergeCell ref="J1692:O1692"/>
    <mergeCell ref="D1673:E1673"/>
    <mergeCell ref="F1673:G1673"/>
    <mergeCell ref="H1673:I1673"/>
    <mergeCell ref="J1673:K1673"/>
    <mergeCell ref="L1673:M1673"/>
    <mergeCell ref="N1673:O1673"/>
    <mergeCell ref="B1652:F1652"/>
    <mergeCell ref="G1652:H1652"/>
    <mergeCell ref="B1653:F1653"/>
    <mergeCell ref="G1653:H1653"/>
    <mergeCell ref="B1654:F1654"/>
    <mergeCell ref="G1654:H1654"/>
    <mergeCell ref="B1655:F1655"/>
    <mergeCell ref="G1655:H1655"/>
    <mergeCell ref="B1656:F1656"/>
    <mergeCell ref="R1692:U1692"/>
    <mergeCell ref="B1693:G1693"/>
    <mergeCell ref="J1693:O1693"/>
    <mergeCell ref="R1693:U1693"/>
    <mergeCell ref="J1695:O1695"/>
    <mergeCell ref="J1696:O1696"/>
    <mergeCell ref="R1696:U1696"/>
    <mergeCell ref="B1697:G1700"/>
    <mergeCell ref="J1697:O1700"/>
    <mergeCell ref="R1697:U1700"/>
    <mergeCell ref="B1701:G1701"/>
    <mergeCell ref="J1701:O1701"/>
    <mergeCell ref="R1701:U1701"/>
    <mergeCell ref="B1702:G1702"/>
    <mergeCell ref="J1702:O1702"/>
    <mergeCell ref="R1702:U1702"/>
    <mergeCell ref="B1696:G1696"/>
    <mergeCell ref="P1673:Q1673"/>
    <mergeCell ref="R1673:S1673"/>
    <mergeCell ref="T1673:U1673"/>
    <mergeCell ref="B1676:D1676"/>
    <mergeCell ref="E1676:U1676"/>
    <mergeCell ref="B1677:U1683"/>
    <mergeCell ref="B1686:G1686"/>
    <mergeCell ref="J1686:O1686"/>
    <mergeCell ref="R1686:U1686"/>
    <mergeCell ref="B1687:G1687"/>
    <mergeCell ref="J1687:O1691"/>
    <mergeCell ref="R1687:U1691"/>
    <mergeCell ref="B1688:G1691"/>
    <mergeCell ref="B1671:C1671"/>
    <mergeCell ref="D1671:E1671"/>
    <mergeCell ref="F1671:G1671"/>
    <mergeCell ref="H1671:I1671"/>
    <mergeCell ref="J1671:K1671"/>
    <mergeCell ref="L1671:M1671"/>
    <mergeCell ref="N1671:O1671"/>
    <mergeCell ref="P1671:Q1671"/>
    <mergeCell ref="R1671:S1671"/>
    <mergeCell ref="T1671:U1671"/>
    <mergeCell ref="B1672:C1672"/>
    <mergeCell ref="D1672:E1672"/>
    <mergeCell ref="F1672:G1672"/>
    <mergeCell ref="H1672:I1672"/>
    <mergeCell ref="J1672:K1672"/>
    <mergeCell ref="L1672:M1672"/>
    <mergeCell ref="N1672:O1672"/>
    <mergeCell ref="P1672:Q1672"/>
    <mergeCell ref="R1672:S1672"/>
    <mergeCell ref="T1672:U1672"/>
    <mergeCell ref="B1661:F1661"/>
    <mergeCell ref="G1661:H1661"/>
    <mergeCell ref="B1662:F1662"/>
    <mergeCell ref="G1662:H1662"/>
    <mergeCell ref="B1663:F1663"/>
    <mergeCell ref="G1663:H1663"/>
    <mergeCell ref="B1664:F1664"/>
    <mergeCell ref="G1664:H1664"/>
    <mergeCell ref="B1665:F1665"/>
    <mergeCell ref="G1665:H1665"/>
    <mergeCell ref="B1666:F1666"/>
    <mergeCell ref="G1666:H1666"/>
    <mergeCell ref="B1668:U1668"/>
    <mergeCell ref="B1669:C1670"/>
    <mergeCell ref="D1669:I1669"/>
    <mergeCell ref="J1669:O1669"/>
    <mergeCell ref="P1669:T1669"/>
    <mergeCell ref="D1670:E1670"/>
    <mergeCell ref="F1670:G1670"/>
    <mergeCell ref="H1670:I1670"/>
    <mergeCell ref="J1670:K1670"/>
    <mergeCell ref="L1670:M1670"/>
    <mergeCell ref="N1670:O1670"/>
    <mergeCell ref="P1670:Q1670"/>
    <mergeCell ref="R1670:S1670"/>
    <mergeCell ref="T1670:U1670"/>
    <mergeCell ref="G1656:H1656"/>
    <mergeCell ref="B1657:F1657"/>
    <mergeCell ref="G1657:H1657"/>
    <mergeCell ref="B1658:U1658"/>
    <mergeCell ref="B1659:F1659"/>
    <mergeCell ref="G1659:H1659"/>
    <mergeCell ref="B1660:F1660"/>
    <mergeCell ref="G1660:H1660"/>
    <mergeCell ref="B1643:U1643"/>
    <mergeCell ref="B1644:F1644"/>
    <mergeCell ref="G1644:H1644"/>
    <mergeCell ref="B1645:F1645"/>
    <mergeCell ref="G1645:H1645"/>
    <mergeCell ref="B1646:F1646"/>
    <mergeCell ref="G1646:H1646"/>
    <mergeCell ref="B1647:F1647"/>
    <mergeCell ref="G1647:H1647"/>
    <mergeCell ref="B1648:F1648"/>
    <mergeCell ref="G1648:H1648"/>
    <mergeCell ref="B1649:F1649"/>
    <mergeCell ref="G1649:H1649"/>
    <mergeCell ref="B1650:F1650"/>
    <mergeCell ref="G1650:H1650"/>
    <mergeCell ref="B1651:F1651"/>
    <mergeCell ref="G1651:H1651"/>
    <mergeCell ref="B1636:D1636"/>
    <mergeCell ref="E1636:F1636"/>
    <mergeCell ref="G1636:H1636"/>
    <mergeCell ref="I1636:K1636"/>
    <mergeCell ref="L1636:N1636"/>
    <mergeCell ref="O1636:Q1636"/>
    <mergeCell ref="R1636:T1636"/>
    <mergeCell ref="B1637:F1637"/>
    <mergeCell ref="G1637:N1637"/>
    <mergeCell ref="O1637:U1637"/>
    <mergeCell ref="B1639:F1642"/>
    <mergeCell ref="G1639:U1639"/>
    <mergeCell ref="G1640:H1642"/>
    <mergeCell ref="I1640:N1640"/>
    <mergeCell ref="O1640:U1640"/>
    <mergeCell ref="I1641:K1641"/>
    <mergeCell ref="L1641:N1641"/>
    <mergeCell ref="O1641:Q1641"/>
    <mergeCell ref="R1641:T1641"/>
    <mergeCell ref="U1641:U1642"/>
    <mergeCell ref="B1633:D1633"/>
    <mergeCell ref="E1633:F1633"/>
    <mergeCell ref="G1633:H1633"/>
    <mergeCell ref="I1633:K1633"/>
    <mergeCell ref="L1633:N1633"/>
    <mergeCell ref="O1633:Q1633"/>
    <mergeCell ref="R1633:T1633"/>
    <mergeCell ref="B1634:D1634"/>
    <mergeCell ref="E1634:F1634"/>
    <mergeCell ref="G1634:H1634"/>
    <mergeCell ref="I1634:K1634"/>
    <mergeCell ref="L1634:N1634"/>
    <mergeCell ref="O1634:Q1634"/>
    <mergeCell ref="R1634:T1634"/>
    <mergeCell ref="B1635:D1635"/>
    <mergeCell ref="E1635:F1635"/>
    <mergeCell ref="G1635:H1635"/>
    <mergeCell ref="I1635:K1635"/>
    <mergeCell ref="L1635:N1635"/>
    <mergeCell ref="O1635:Q1635"/>
    <mergeCell ref="R1635:T1635"/>
    <mergeCell ref="B1630:D1630"/>
    <mergeCell ref="E1630:F1630"/>
    <mergeCell ref="G1630:H1630"/>
    <mergeCell ref="I1630:K1630"/>
    <mergeCell ref="L1630:N1630"/>
    <mergeCell ref="O1630:Q1630"/>
    <mergeCell ref="R1630:T1630"/>
    <mergeCell ref="B1631:D1631"/>
    <mergeCell ref="E1631:F1631"/>
    <mergeCell ref="G1631:H1631"/>
    <mergeCell ref="I1631:K1631"/>
    <mergeCell ref="L1631:N1631"/>
    <mergeCell ref="O1631:Q1631"/>
    <mergeCell ref="R1631:T1631"/>
    <mergeCell ref="B1632:D1632"/>
    <mergeCell ref="E1632:F1632"/>
    <mergeCell ref="G1632:H1632"/>
    <mergeCell ref="I1632:K1632"/>
    <mergeCell ref="L1632:N1632"/>
    <mergeCell ref="O1632:Q1632"/>
    <mergeCell ref="R1632:T1632"/>
    <mergeCell ref="B1627:D1627"/>
    <mergeCell ref="E1627:F1627"/>
    <mergeCell ref="G1627:H1627"/>
    <mergeCell ref="I1627:K1627"/>
    <mergeCell ref="L1627:N1627"/>
    <mergeCell ref="O1627:Q1627"/>
    <mergeCell ref="R1627:T1627"/>
    <mergeCell ref="B1628:D1628"/>
    <mergeCell ref="E1628:F1628"/>
    <mergeCell ref="G1628:H1628"/>
    <mergeCell ref="I1628:K1628"/>
    <mergeCell ref="L1628:N1628"/>
    <mergeCell ref="O1628:Q1628"/>
    <mergeCell ref="R1628:T1628"/>
    <mergeCell ref="B1629:D1629"/>
    <mergeCell ref="E1629:F1629"/>
    <mergeCell ref="G1629:H1629"/>
    <mergeCell ref="I1629:K1629"/>
    <mergeCell ref="L1629:N1629"/>
    <mergeCell ref="O1629:Q1629"/>
    <mergeCell ref="R1629:T1629"/>
    <mergeCell ref="B1624:D1624"/>
    <mergeCell ref="E1624:F1624"/>
    <mergeCell ref="G1624:H1624"/>
    <mergeCell ref="I1624:K1624"/>
    <mergeCell ref="L1624:N1624"/>
    <mergeCell ref="O1624:Q1624"/>
    <mergeCell ref="R1624:T1624"/>
    <mergeCell ref="B1625:D1625"/>
    <mergeCell ref="E1625:F1625"/>
    <mergeCell ref="G1625:H1625"/>
    <mergeCell ref="I1625:K1625"/>
    <mergeCell ref="L1625:N1625"/>
    <mergeCell ref="O1625:Q1625"/>
    <mergeCell ref="R1625:T1625"/>
    <mergeCell ref="B1626:D1626"/>
    <mergeCell ref="E1626:F1626"/>
    <mergeCell ref="G1626:H1626"/>
    <mergeCell ref="I1626:K1626"/>
    <mergeCell ref="L1626:N1626"/>
    <mergeCell ref="O1626:Q1626"/>
    <mergeCell ref="R1626:T1626"/>
    <mergeCell ref="B1621:D1621"/>
    <mergeCell ref="E1621:F1621"/>
    <mergeCell ref="G1621:H1621"/>
    <mergeCell ref="I1621:K1621"/>
    <mergeCell ref="L1621:N1621"/>
    <mergeCell ref="O1621:Q1621"/>
    <mergeCell ref="R1621:T1621"/>
    <mergeCell ref="B1622:D1622"/>
    <mergeCell ref="E1622:F1622"/>
    <mergeCell ref="G1622:H1622"/>
    <mergeCell ref="I1622:K1622"/>
    <mergeCell ref="L1622:N1622"/>
    <mergeCell ref="O1622:Q1622"/>
    <mergeCell ref="R1622:T1622"/>
    <mergeCell ref="B1623:D1623"/>
    <mergeCell ref="E1623:F1623"/>
    <mergeCell ref="G1623:H1623"/>
    <mergeCell ref="I1623:K1623"/>
    <mergeCell ref="L1623:N1623"/>
    <mergeCell ref="O1623:Q1623"/>
    <mergeCell ref="R1623:T1623"/>
    <mergeCell ref="B1618:D1618"/>
    <mergeCell ref="E1618:F1618"/>
    <mergeCell ref="G1618:H1618"/>
    <mergeCell ref="I1618:K1618"/>
    <mergeCell ref="L1618:N1618"/>
    <mergeCell ref="O1618:Q1618"/>
    <mergeCell ref="R1618:T1618"/>
    <mergeCell ref="B1619:D1619"/>
    <mergeCell ref="E1619:F1619"/>
    <mergeCell ref="G1619:H1619"/>
    <mergeCell ref="I1619:K1619"/>
    <mergeCell ref="L1619:N1619"/>
    <mergeCell ref="O1619:Q1619"/>
    <mergeCell ref="R1619:T1619"/>
    <mergeCell ref="B1620:D1620"/>
    <mergeCell ref="E1620:F1620"/>
    <mergeCell ref="G1620:H1620"/>
    <mergeCell ref="I1620:K1620"/>
    <mergeCell ref="L1620:N1620"/>
    <mergeCell ref="O1620:Q1620"/>
    <mergeCell ref="R1620:T1620"/>
    <mergeCell ref="B1615:D1615"/>
    <mergeCell ref="E1615:F1615"/>
    <mergeCell ref="G1615:H1615"/>
    <mergeCell ref="I1615:K1615"/>
    <mergeCell ref="L1615:N1615"/>
    <mergeCell ref="O1615:Q1615"/>
    <mergeCell ref="R1615:T1615"/>
    <mergeCell ref="B1616:D1616"/>
    <mergeCell ref="E1616:F1616"/>
    <mergeCell ref="G1616:H1616"/>
    <mergeCell ref="I1616:K1616"/>
    <mergeCell ref="L1616:N1616"/>
    <mergeCell ref="O1616:Q1616"/>
    <mergeCell ref="R1616:T1616"/>
    <mergeCell ref="B1617:D1617"/>
    <mergeCell ref="E1617:F1617"/>
    <mergeCell ref="G1617:H1617"/>
    <mergeCell ref="I1617:K1617"/>
    <mergeCell ref="L1617:N1617"/>
    <mergeCell ref="O1617:Q1617"/>
    <mergeCell ref="R1617:T1617"/>
    <mergeCell ref="B1612:D1612"/>
    <mergeCell ref="E1612:F1612"/>
    <mergeCell ref="G1612:H1612"/>
    <mergeCell ref="I1612:K1612"/>
    <mergeCell ref="L1612:N1612"/>
    <mergeCell ref="O1612:Q1612"/>
    <mergeCell ref="R1612:T1612"/>
    <mergeCell ref="B1613:D1613"/>
    <mergeCell ref="E1613:F1613"/>
    <mergeCell ref="G1613:H1613"/>
    <mergeCell ref="I1613:K1613"/>
    <mergeCell ref="L1613:N1613"/>
    <mergeCell ref="O1613:Q1613"/>
    <mergeCell ref="R1613:T1613"/>
    <mergeCell ref="B1614:D1614"/>
    <mergeCell ref="E1614:F1614"/>
    <mergeCell ref="G1614:H1614"/>
    <mergeCell ref="I1614:K1614"/>
    <mergeCell ref="L1614:N1614"/>
    <mergeCell ref="O1614:Q1614"/>
    <mergeCell ref="R1614:T1614"/>
    <mergeCell ref="B1609:D1609"/>
    <mergeCell ref="E1609:F1609"/>
    <mergeCell ref="G1609:H1609"/>
    <mergeCell ref="I1609:K1609"/>
    <mergeCell ref="L1609:N1609"/>
    <mergeCell ref="O1609:Q1609"/>
    <mergeCell ref="R1609:T1609"/>
    <mergeCell ref="B1610:D1610"/>
    <mergeCell ref="E1610:F1610"/>
    <mergeCell ref="G1610:H1610"/>
    <mergeCell ref="I1610:K1610"/>
    <mergeCell ref="L1610:N1610"/>
    <mergeCell ref="O1610:Q1610"/>
    <mergeCell ref="R1610:T1610"/>
    <mergeCell ref="B1611:D1611"/>
    <mergeCell ref="E1611:F1611"/>
    <mergeCell ref="G1611:H1611"/>
    <mergeCell ref="I1611:K1611"/>
    <mergeCell ref="L1611:N1611"/>
    <mergeCell ref="O1611:Q1611"/>
    <mergeCell ref="R1611:T1611"/>
    <mergeCell ref="B1606:D1606"/>
    <mergeCell ref="E1606:F1606"/>
    <mergeCell ref="G1606:H1606"/>
    <mergeCell ref="I1606:K1606"/>
    <mergeCell ref="L1606:N1606"/>
    <mergeCell ref="O1606:Q1606"/>
    <mergeCell ref="R1606:T1606"/>
    <mergeCell ref="B1607:D1607"/>
    <mergeCell ref="E1607:F1607"/>
    <mergeCell ref="G1607:H1607"/>
    <mergeCell ref="I1607:K1607"/>
    <mergeCell ref="L1607:N1607"/>
    <mergeCell ref="O1607:Q1607"/>
    <mergeCell ref="R1607:T1607"/>
    <mergeCell ref="B1608:D1608"/>
    <mergeCell ref="E1608:F1608"/>
    <mergeCell ref="G1608:H1608"/>
    <mergeCell ref="I1608:K1608"/>
    <mergeCell ref="L1608:N1608"/>
    <mergeCell ref="O1608:Q1608"/>
    <mergeCell ref="R1608:T1608"/>
    <mergeCell ref="B1603:D1603"/>
    <mergeCell ref="E1603:F1603"/>
    <mergeCell ref="G1603:H1603"/>
    <mergeCell ref="I1603:K1603"/>
    <mergeCell ref="L1603:N1603"/>
    <mergeCell ref="O1603:Q1603"/>
    <mergeCell ref="R1603:T1603"/>
    <mergeCell ref="B1604:D1604"/>
    <mergeCell ref="E1604:F1604"/>
    <mergeCell ref="G1604:H1604"/>
    <mergeCell ref="I1604:K1604"/>
    <mergeCell ref="L1604:N1604"/>
    <mergeCell ref="O1604:Q1604"/>
    <mergeCell ref="R1604:T1604"/>
    <mergeCell ref="B1605:D1605"/>
    <mergeCell ref="E1605:F1605"/>
    <mergeCell ref="G1605:H1605"/>
    <mergeCell ref="I1605:K1605"/>
    <mergeCell ref="L1605:N1605"/>
    <mergeCell ref="O1605:Q1605"/>
    <mergeCell ref="R1605:T1605"/>
    <mergeCell ref="B1600:D1600"/>
    <mergeCell ref="E1600:F1600"/>
    <mergeCell ref="G1600:H1600"/>
    <mergeCell ref="I1600:K1600"/>
    <mergeCell ref="L1600:N1600"/>
    <mergeCell ref="O1600:Q1600"/>
    <mergeCell ref="R1600:T1600"/>
    <mergeCell ref="B1601:D1601"/>
    <mergeCell ref="E1601:F1601"/>
    <mergeCell ref="G1601:H1601"/>
    <mergeCell ref="I1601:K1601"/>
    <mergeCell ref="L1601:N1601"/>
    <mergeCell ref="O1601:Q1601"/>
    <mergeCell ref="R1601:T1601"/>
    <mergeCell ref="B1602:D1602"/>
    <mergeCell ref="E1602:F1602"/>
    <mergeCell ref="G1602:H1602"/>
    <mergeCell ref="I1602:K1602"/>
    <mergeCell ref="L1602:N1602"/>
    <mergeCell ref="O1602:Q1602"/>
    <mergeCell ref="R1602:T1602"/>
    <mergeCell ref="B1597:D1597"/>
    <mergeCell ref="E1597:F1597"/>
    <mergeCell ref="G1597:H1597"/>
    <mergeCell ref="I1597:K1597"/>
    <mergeCell ref="L1597:N1597"/>
    <mergeCell ref="O1597:Q1597"/>
    <mergeCell ref="R1597:T1597"/>
    <mergeCell ref="B1598:D1598"/>
    <mergeCell ref="E1598:F1598"/>
    <mergeCell ref="G1598:H1598"/>
    <mergeCell ref="I1598:K1598"/>
    <mergeCell ref="L1598:N1598"/>
    <mergeCell ref="O1598:Q1598"/>
    <mergeCell ref="R1598:T1598"/>
    <mergeCell ref="B1599:D1599"/>
    <mergeCell ref="E1599:F1599"/>
    <mergeCell ref="G1599:H1599"/>
    <mergeCell ref="I1599:K1599"/>
    <mergeCell ref="L1599:N1599"/>
    <mergeCell ref="O1599:Q1599"/>
    <mergeCell ref="R1599:T1599"/>
    <mergeCell ref="B1594:D1594"/>
    <mergeCell ref="E1594:F1594"/>
    <mergeCell ref="G1594:H1594"/>
    <mergeCell ref="I1594:K1594"/>
    <mergeCell ref="L1594:N1594"/>
    <mergeCell ref="O1594:Q1594"/>
    <mergeCell ref="R1594:T1594"/>
    <mergeCell ref="B1595:D1595"/>
    <mergeCell ref="E1595:F1595"/>
    <mergeCell ref="G1595:H1595"/>
    <mergeCell ref="I1595:K1595"/>
    <mergeCell ref="L1595:N1595"/>
    <mergeCell ref="O1595:Q1595"/>
    <mergeCell ref="R1595:T1595"/>
    <mergeCell ref="B1596:D1596"/>
    <mergeCell ref="E1596:F1596"/>
    <mergeCell ref="G1596:H1596"/>
    <mergeCell ref="I1596:K1596"/>
    <mergeCell ref="L1596:N1596"/>
    <mergeCell ref="O1596:Q1596"/>
    <mergeCell ref="R1596:T1596"/>
    <mergeCell ref="B1591:D1591"/>
    <mergeCell ref="E1591:F1591"/>
    <mergeCell ref="G1591:H1591"/>
    <mergeCell ref="I1591:K1591"/>
    <mergeCell ref="L1591:N1591"/>
    <mergeCell ref="O1591:Q1591"/>
    <mergeCell ref="R1591:T1591"/>
    <mergeCell ref="B1592:D1592"/>
    <mergeCell ref="E1592:F1592"/>
    <mergeCell ref="G1592:H1592"/>
    <mergeCell ref="I1592:K1592"/>
    <mergeCell ref="L1592:N1592"/>
    <mergeCell ref="O1592:Q1592"/>
    <mergeCell ref="R1592:T1592"/>
    <mergeCell ref="B1593:D1593"/>
    <mergeCell ref="E1593:F1593"/>
    <mergeCell ref="G1593:H1593"/>
    <mergeCell ref="I1593:K1593"/>
    <mergeCell ref="L1593:N1593"/>
    <mergeCell ref="O1593:Q1593"/>
    <mergeCell ref="R1593:T1593"/>
    <mergeCell ref="B1588:D1588"/>
    <mergeCell ref="E1588:F1588"/>
    <mergeCell ref="G1588:H1588"/>
    <mergeCell ref="I1588:K1588"/>
    <mergeCell ref="L1588:N1588"/>
    <mergeCell ref="O1588:Q1588"/>
    <mergeCell ref="R1588:T1588"/>
    <mergeCell ref="B1589:D1589"/>
    <mergeCell ref="E1589:F1589"/>
    <mergeCell ref="G1589:H1589"/>
    <mergeCell ref="I1589:K1589"/>
    <mergeCell ref="L1589:N1589"/>
    <mergeCell ref="O1589:Q1589"/>
    <mergeCell ref="R1589:T1589"/>
    <mergeCell ref="B1590:D1590"/>
    <mergeCell ref="E1590:F1590"/>
    <mergeCell ref="G1590:H1590"/>
    <mergeCell ref="I1590:K1590"/>
    <mergeCell ref="L1590:N1590"/>
    <mergeCell ref="O1590:Q1590"/>
    <mergeCell ref="R1590:T1590"/>
    <mergeCell ref="B1585:D1585"/>
    <mergeCell ref="E1585:F1585"/>
    <mergeCell ref="G1585:H1585"/>
    <mergeCell ref="I1585:K1585"/>
    <mergeCell ref="L1585:N1585"/>
    <mergeCell ref="O1585:Q1585"/>
    <mergeCell ref="R1585:T1585"/>
    <mergeCell ref="B1586:D1586"/>
    <mergeCell ref="E1586:F1586"/>
    <mergeCell ref="G1586:H1586"/>
    <mergeCell ref="I1586:K1586"/>
    <mergeCell ref="L1586:N1586"/>
    <mergeCell ref="O1586:Q1586"/>
    <mergeCell ref="R1586:T1586"/>
    <mergeCell ref="B1587:D1587"/>
    <mergeCell ref="E1587:F1587"/>
    <mergeCell ref="G1587:H1587"/>
    <mergeCell ref="I1587:K1587"/>
    <mergeCell ref="L1587:N1587"/>
    <mergeCell ref="O1587:Q1587"/>
    <mergeCell ref="R1587:T1587"/>
    <mergeCell ref="B1582:D1582"/>
    <mergeCell ref="E1582:F1582"/>
    <mergeCell ref="G1582:H1582"/>
    <mergeCell ref="I1582:K1582"/>
    <mergeCell ref="L1582:N1582"/>
    <mergeCell ref="O1582:Q1582"/>
    <mergeCell ref="R1582:T1582"/>
    <mergeCell ref="B1583:D1583"/>
    <mergeCell ref="E1583:F1583"/>
    <mergeCell ref="G1583:H1583"/>
    <mergeCell ref="I1583:K1583"/>
    <mergeCell ref="L1583:N1583"/>
    <mergeCell ref="O1583:Q1583"/>
    <mergeCell ref="R1583:T1583"/>
    <mergeCell ref="B1584:D1584"/>
    <mergeCell ref="E1584:F1584"/>
    <mergeCell ref="G1584:H1584"/>
    <mergeCell ref="I1584:K1584"/>
    <mergeCell ref="L1584:N1584"/>
    <mergeCell ref="O1584:Q1584"/>
    <mergeCell ref="R1584:T1584"/>
    <mergeCell ref="B1579:D1579"/>
    <mergeCell ref="E1579:F1579"/>
    <mergeCell ref="G1579:H1579"/>
    <mergeCell ref="I1579:K1579"/>
    <mergeCell ref="L1579:N1579"/>
    <mergeCell ref="O1579:Q1579"/>
    <mergeCell ref="R1579:T1579"/>
    <mergeCell ref="B1580:D1580"/>
    <mergeCell ref="E1580:F1580"/>
    <mergeCell ref="G1580:H1580"/>
    <mergeCell ref="I1580:K1580"/>
    <mergeCell ref="L1580:N1580"/>
    <mergeCell ref="O1580:Q1580"/>
    <mergeCell ref="R1580:T1580"/>
    <mergeCell ref="B1581:D1581"/>
    <mergeCell ref="E1581:F1581"/>
    <mergeCell ref="G1581:H1581"/>
    <mergeCell ref="I1581:K1581"/>
    <mergeCell ref="L1581:N1581"/>
    <mergeCell ref="O1581:Q1581"/>
    <mergeCell ref="R1581:T1581"/>
    <mergeCell ref="B1576:D1576"/>
    <mergeCell ref="E1576:F1576"/>
    <mergeCell ref="G1576:H1576"/>
    <mergeCell ref="I1576:K1576"/>
    <mergeCell ref="L1576:N1576"/>
    <mergeCell ref="O1576:Q1576"/>
    <mergeCell ref="R1576:T1576"/>
    <mergeCell ref="B1577:D1577"/>
    <mergeCell ref="E1577:F1577"/>
    <mergeCell ref="G1577:H1577"/>
    <mergeCell ref="I1577:K1577"/>
    <mergeCell ref="L1577:N1577"/>
    <mergeCell ref="O1577:Q1577"/>
    <mergeCell ref="R1577:T1577"/>
    <mergeCell ref="B1578:D1578"/>
    <mergeCell ref="E1578:F1578"/>
    <mergeCell ref="G1578:H1578"/>
    <mergeCell ref="I1578:K1578"/>
    <mergeCell ref="L1578:N1578"/>
    <mergeCell ref="O1578:Q1578"/>
    <mergeCell ref="R1578:T1578"/>
    <mergeCell ref="B1573:D1573"/>
    <mergeCell ref="E1573:F1573"/>
    <mergeCell ref="G1573:H1573"/>
    <mergeCell ref="I1573:K1573"/>
    <mergeCell ref="L1573:N1573"/>
    <mergeCell ref="O1573:Q1573"/>
    <mergeCell ref="R1573:T1573"/>
    <mergeCell ref="B1574:D1574"/>
    <mergeCell ref="E1574:F1574"/>
    <mergeCell ref="G1574:H1574"/>
    <mergeCell ref="I1574:K1574"/>
    <mergeCell ref="L1574:N1574"/>
    <mergeCell ref="O1574:Q1574"/>
    <mergeCell ref="R1574:T1574"/>
    <mergeCell ref="B1575:D1575"/>
    <mergeCell ref="E1575:F1575"/>
    <mergeCell ref="G1575:H1575"/>
    <mergeCell ref="I1575:K1575"/>
    <mergeCell ref="L1575:N1575"/>
    <mergeCell ref="O1575:Q1575"/>
    <mergeCell ref="R1575:T1575"/>
    <mergeCell ref="B1565:F1565"/>
    <mergeCell ref="G1565:U1565"/>
    <mergeCell ref="B1566:F1566"/>
    <mergeCell ref="G1566:U1566"/>
    <mergeCell ref="B1567:U1567"/>
    <mergeCell ref="B1568:D1571"/>
    <mergeCell ref="E1568:F1571"/>
    <mergeCell ref="G1568:U1568"/>
    <mergeCell ref="G1569:H1571"/>
    <mergeCell ref="I1569:N1569"/>
    <mergeCell ref="O1569:U1569"/>
    <mergeCell ref="I1570:K1571"/>
    <mergeCell ref="L1570:N1571"/>
    <mergeCell ref="O1570:Q1571"/>
    <mergeCell ref="R1570:T1571"/>
    <mergeCell ref="U1570:U1571"/>
    <mergeCell ref="B1572:D1572"/>
    <mergeCell ref="E1572:F1572"/>
    <mergeCell ref="G1572:H1572"/>
    <mergeCell ref="I1572:K1572"/>
    <mergeCell ref="L1572:N1572"/>
    <mergeCell ref="O1572:Q1572"/>
    <mergeCell ref="R1572:T1572"/>
    <mergeCell ref="B1550:U1550"/>
    <mergeCell ref="B1555:U1555"/>
    <mergeCell ref="B1559:F1559"/>
    <mergeCell ref="G1559:U1559"/>
    <mergeCell ref="B1560:F1560"/>
    <mergeCell ref="G1560:U1560"/>
    <mergeCell ref="B1561:F1561"/>
    <mergeCell ref="G1561:U1561"/>
    <mergeCell ref="B1562:F1562"/>
    <mergeCell ref="G1562:U1562"/>
    <mergeCell ref="B1563:F1563"/>
    <mergeCell ref="G1563:H1563"/>
    <mergeCell ref="I1563:L1563"/>
    <mergeCell ref="N1563:Q1563"/>
    <mergeCell ref="R1563:S1563"/>
    <mergeCell ref="T1563:U1563"/>
    <mergeCell ref="B1564:F1564"/>
    <mergeCell ref="G1564:H1564"/>
    <mergeCell ref="I1564:L1564"/>
    <mergeCell ref="N1564:Q1564"/>
    <mergeCell ref="R1564:U1564"/>
    <mergeCell ref="B1537:G1537"/>
    <mergeCell ref="J1537:O1537"/>
    <mergeCell ref="R1537:U1537"/>
    <mergeCell ref="B1538:G1538"/>
    <mergeCell ref="J1538:O1538"/>
    <mergeCell ref="R1538:U1538"/>
    <mergeCell ref="J1540:O1540"/>
    <mergeCell ref="J1541:O1541"/>
    <mergeCell ref="R1541:U1541"/>
    <mergeCell ref="B1542:G1545"/>
    <mergeCell ref="J1542:O1545"/>
    <mergeCell ref="R1542:U1545"/>
    <mergeCell ref="B1546:G1546"/>
    <mergeCell ref="J1546:O1546"/>
    <mergeCell ref="R1546:U1546"/>
    <mergeCell ref="B1547:G1547"/>
    <mergeCell ref="J1547:O1547"/>
    <mergeCell ref="R1547:U1547"/>
    <mergeCell ref="B1541:G1541"/>
    <mergeCell ref="D1518:E1518"/>
    <mergeCell ref="F1518:G1518"/>
    <mergeCell ref="H1518:I1518"/>
    <mergeCell ref="J1518:K1518"/>
    <mergeCell ref="L1518:M1518"/>
    <mergeCell ref="N1518:O1518"/>
    <mergeCell ref="P1518:Q1518"/>
    <mergeCell ref="R1518:S1518"/>
    <mergeCell ref="T1518:U1518"/>
    <mergeCell ref="B1521:D1521"/>
    <mergeCell ref="E1521:U1521"/>
    <mergeCell ref="B1522:U1528"/>
    <mergeCell ref="J1531:O1531"/>
    <mergeCell ref="R1531:U1531"/>
    <mergeCell ref="B1532:G1532"/>
    <mergeCell ref="J1532:O1536"/>
    <mergeCell ref="R1532:U1536"/>
    <mergeCell ref="B1533:G1536"/>
    <mergeCell ref="B1531:G1531"/>
    <mergeCell ref="B1516:C1516"/>
    <mergeCell ref="D1516:E1516"/>
    <mergeCell ref="F1516:G1516"/>
    <mergeCell ref="H1516:I1516"/>
    <mergeCell ref="J1516:K1516"/>
    <mergeCell ref="L1516:M1516"/>
    <mergeCell ref="N1516:O1516"/>
    <mergeCell ref="P1516:Q1516"/>
    <mergeCell ref="R1516:S1516"/>
    <mergeCell ref="T1516:U1516"/>
    <mergeCell ref="B1517:C1517"/>
    <mergeCell ref="D1517:E1517"/>
    <mergeCell ref="F1517:G1517"/>
    <mergeCell ref="H1517:I1517"/>
    <mergeCell ref="J1517:K1517"/>
    <mergeCell ref="L1517:M1517"/>
    <mergeCell ref="N1517:O1517"/>
    <mergeCell ref="P1517:Q1517"/>
    <mergeCell ref="R1517:S1517"/>
    <mergeCell ref="T1517:U1517"/>
    <mergeCell ref="B1507:F1507"/>
    <mergeCell ref="G1507:H1507"/>
    <mergeCell ref="B1508:F1508"/>
    <mergeCell ref="G1508:H1508"/>
    <mergeCell ref="B1509:F1509"/>
    <mergeCell ref="G1509:H1509"/>
    <mergeCell ref="B1510:F1510"/>
    <mergeCell ref="G1510:H1510"/>
    <mergeCell ref="B1511:F1511"/>
    <mergeCell ref="G1511:H1511"/>
    <mergeCell ref="B1513:U1513"/>
    <mergeCell ref="B1514:C1515"/>
    <mergeCell ref="D1514:I1514"/>
    <mergeCell ref="J1514:O1514"/>
    <mergeCell ref="P1514:T1514"/>
    <mergeCell ref="D1515:E1515"/>
    <mergeCell ref="F1515:G1515"/>
    <mergeCell ref="H1515:I1515"/>
    <mergeCell ref="J1515:K1515"/>
    <mergeCell ref="L1515:M1515"/>
    <mergeCell ref="N1515:O1515"/>
    <mergeCell ref="P1515:Q1515"/>
    <mergeCell ref="R1515:S1515"/>
    <mergeCell ref="T1515:U1515"/>
    <mergeCell ref="B1498:F1498"/>
    <mergeCell ref="G1498:H1498"/>
    <mergeCell ref="B1499:F1499"/>
    <mergeCell ref="G1499:H1499"/>
    <mergeCell ref="B1500:F1500"/>
    <mergeCell ref="G1500:H1500"/>
    <mergeCell ref="B1501:F1501"/>
    <mergeCell ref="G1501:H1501"/>
    <mergeCell ref="B1502:F1502"/>
    <mergeCell ref="G1502:H1502"/>
    <mergeCell ref="B1503:U1503"/>
    <mergeCell ref="B1504:F1504"/>
    <mergeCell ref="G1504:H1504"/>
    <mergeCell ref="B1505:F1505"/>
    <mergeCell ref="G1505:H1505"/>
    <mergeCell ref="B1506:F1506"/>
    <mergeCell ref="G1506:H1506"/>
    <mergeCell ref="B1488:U1488"/>
    <mergeCell ref="B1489:F1489"/>
    <mergeCell ref="G1489:H1489"/>
    <mergeCell ref="B1490:F1490"/>
    <mergeCell ref="G1490:H1490"/>
    <mergeCell ref="B1492:F1492"/>
    <mergeCell ref="G1492:H1492"/>
    <mergeCell ref="B1493:F1493"/>
    <mergeCell ref="G1493:H1493"/>
    <mergeCell ref="B1494:F1494"/>
    <mergeCell ref="G1494:H1494"/>
    <mergeCell ref="B1495:F1495"/>
    <mergeCell ref="G1495:H1495"/>
    <mergeCell ref="B1496:F1496"/>
    <mergeCell ref="G1496:H1496"/>
    <mergeCell ref="B1497:F1497"/>
    <mergeCell ref="G1497:H1497"/>
    <mergeCell ref="B1491:F1491"/>
    <mergeCell ref="G1491:H1491"/>
    <mergeCell ref="B1481:D1481"/>
    <mergeCell ref="E1481:F1481"/>
    <mergeCell ref="G1481:H1481"/>
    <mergeCell ref="I1481:K1481"/>
    <mergeCell ref="L1481:N1481"/>
    <mergeCell ref="O1481:Q1481"/>
    <mergeCell ref="R1481:T1481"/>
    <mergeCell ref="B1482:F1482"/>
    <mergeCell ref="G1482:N1482"/>
    <mergeCell ref="O1482:U1482"/>
    <mergeCell ref="B1484:F1487"/>
    <mergeCell ref="G1484:U1484"/>
    <mergeCell ref="G1485:H1487"/>
    <mergeCell ref="I1485:N1485"/>
    <mergeCell ref="O1485:U1485"/>
    <mergeCell ref="I1486:K1486"/>
    <mergeCell ref="L1486:N1486"/>
    <mergeCell ref="O1486:Q1486"/>
    <mergeCell ref="R1486:T1486"/>
    <mergeCell ref="U1486:U1487"/>
    <mergeCell ref="B1478:D1478"/>
    <mergeCell ref="E1478:F1478"/>
    <mergeCell ref="G1478:H1478"/>
    <mergeCell ref="I1478:K1478"/>
    <mergeCell ref="L1478:N1478"/>
    <mergeCell ref="O1478:Q1478"/>
    <mergeCell ref="R1478:T1478"/>
    <mergeCell ref="B1479:D1479"/>
    <mergeCell ref="E1479:F1479"/>
    <mergeCell ref="G1479:H1479"/>
    <mergeCell ref="I1479:K1479"/>
    <mergeCell ref="L1479:N1479"/>
    <mergeCell ref="O1479:Q1479"/>
    <mergeCell ref="R1479:T1479"/>
    <mergeCell ref="B1480:D1480"/>
    <mergeCell ref="E1480:F1480"/>
    <mergeCell ref="G1480:H1480"/>
    <mergeCell ref="I1480:K1480"/>
    <mergeCell ref="L1480:N1480"/>
    <mergeCell ref="O1480:Q1480"/>
    <mergeCell ref="R1480:T1480"/>
    <mergeCell ref="B1475:D1475"/>
    <mergeCell ref="E1475:F1475"/>
    <mergeCell ref="G1475:H1475"/>
    <mergeCell ref="I1475:K1475"/>
    <mergeCell ref="L1475:N1475"/>
    <mergeCell ref="O1475:Q1475"/>
    <mergeCell ref="R1475:T1475"/>
    <mergeCell ref="B1476:D1476"/>
    <mergeCell ref="E1476:F1476"/>
    <mergeCell ref="G1476:H1476"/>
    <mergeCell ref="I1476:K1476"/>
    <mergeCell ref="L1476:N1476"/>
    <mergeCell ref="O1476:Q1476"/>
    <mergeCell ref="R1476:T1476"/>
    <mergeCell ref="B1477:D1477"/>
    <mergeCell ref="E1477:F1477"/>
    <mergeCell ref="G1477:H1477"/>
    <mergeCell ref="I1477:K1477"/>
    <mergeCell ref="L1477:N1477"/>
    <mergeCell ref="O1477:Q1477"/>
    <mergeCell ref="R1477:T1477"/>
    <mergeCell ref="B1472:D1472"/>
    <mergeCell ref="E1472:F1472"/>
    <mergeCell ref="G1472:H1472"/>
    <mergeCell ref="I1472:K1472"/>
    <mergeCell ref="L1472:N1472"/>
    <mergeCell ref="O1472:Q1472"/>
    <mergeCell ref="R1472:T1472"/>
    <mergeCell ref="B1473:D1473"/>
    <mergeCell ref="E1473:F1473"/>
    <mergeCell ref="G1473:H1473"/>
    <mergeCell ref="I1473:K1473"/>
    <mergeCell ref="L1473:N1473"/>
    <mergeCell ref="O1473:Q1473"/>
    <mergeCell ref="R1473:T1473"/>
    <mergeCell ref="B1474:D1474"/>
    <mergeCell ref="E1474:F1474"/>
    <mergeCell ref="G1474:H1474"/>
    <mergeCell ref="I1474:K1474"/>
    <mergeCell ref="L1474:N1474"/>
    <mergeCell ref="O1474:Q1474"/>
    <mergeCell ref="R1474:T1474"/>
    <mergeCell ref="B1469:D1469"/>
    <mergeCell ref="E1469:F1469"/>
    <mergeCell ref="G1469:H1469"/>
    <mergeCell ref="I1469:K1469"/>
    <mergeCell ref="L1469:N1469"/>
    <mergeCell ref="O1469:Q1469"/>
    <mergeCell ref="R1469:T1469"/>
    <mergeCell ref="B1470:D1470"/>
    <mergeCell ref="E1470:F1470"/>
    <mergeCell ref="G1470:H1470"/>
    <mergeCell ref="I1470:K1470"/>
    <mergeCell ref="L1470:N1470"/>
    <mergeCell ref="O1470:Q1470"/>
    <mergeCell ref="R1470:T1470"/>
    <mergeCell ref="B1471:D1471"/>
    <mergeCell ref="E1471:F1471"/>
    <mergeCell ref="G1471:H1471"/>
    <mergeCell ref="I1471:K1471"/>
    <mergeCell ref="L1471:N1471"/>
    <mergeCell ref="O1471:Q1471"/>
    <mergeCell ref="R1471:T1471"/>
    <mergeCell ref="B1466:D1466"/>
    <mergeCell ref="E1466:F1466"/>
    <mergeCell ref="G1466:H1466"/>
    <mergeCell ref="I1466:K1466"/>
    <mergeCell ref="L1466:N1466"/>
    <mergeCell ref="O1466:Q1466"/>
    <mergeCell ref="R1466:T1466"/>
    <mergeCell ref="B1467:D1467"/>
    <mergeCell ref="E1467:F1467"/>
    <mergeCell ref="G1467:H1467"/>
    <mergeCell ref="I1467:K1467"/>
    <mergeCell ref="L1467:N1467"/>
    <mergeCell ref="O1467:Q1467"/>
    <mergeCell ref="R1467:T1467"/>
    <mergeCell ref="B1468:D1468"/>
    <mergeCell ref="E1468:F1468"/>
    <mergeCell ref="G1468:H1468"/>
    <mergeCell ref="I1468:K1468"/>
    <mergeCell ref="L1468:N1468"/>
    <mergeCell ref="O1468:Q1468"/>
    <mergeCell ref="R1468:T1468"/>
    <mergeCell ref="B1463:D1463"/>
    <mergeCell ref="E1463:F1463"/>
    <mergeCell ref="G1463:H1463"/>
    <mergeCell ref="I1463:K1463"/>
    <mergeCell ref="L1463:N1463"/>
    <mergeCell ref="O1463:Q1463"/>
    <mergeCell ref="R1463:T1463"/>
    <mergeCell ref="B1464:D1464"/>
    <mergeCell ref="E1464:F1464"/>
    <mergeCell ref="G1464:H1464"/>
    <mergeCell ref="I1464:K1464"/>
    <mergeCell ref="L1464:N1464"/>
    <mergeCell ref="O1464:Q1464"/>
    <mergeCell ref="R1464:T1464"/>
    <mergeCell ref="B1465:D1465"/>
    <mergeCell ref="E1465:F1465"/>
    <mergeCell ref="G1465:H1465"/>
    <mergeCell ref="I1465:K1465"/>
    <mergeCell ref="L1465:N1465"/>
    <mergeCell ref="O1465:Q1465"/>
    <mergeCell ref="R1465:T1465"/>
    <mergeCell ref="B1460:D1460"/>
    <mergeCell ref="E1460:F1460"/>
    <mergeCell ref="G1460:H1460"/>
    <mergeCell ref="I1460:K1460"/>
    <mergeCell ref="L1460:N1460"/>
    <mergeCell ref="O1460:Q1460"/>
    <mergeCell ref="R1460:T1460"/>
    <mergeCell ref="B1461:D1461"/>
    <mergeCell ref="E1461:F1461"/>
    <mergeCell ref="G1461:H1461"/>
    <mergeCell ref="I1461:K1461"/>
    <mergeCell ref="L1461:N1461"/>
    <mergeCell ref="O1461:Q1461"/>
    <mergeCell ref="R1461:T1461"/>
    <mergeCell ref="B1462:D1462"/>
    <mergeCell ref="E1462:F1462"/>
    <mergeCell ref="G1462:H1462"/>
    <mergeCell ref="I1462:K1462"/>
    <mergeCell ref="L1462:N1462"/>
    <mergeCell ref="O1462:Q1462"/>
    <mergeCell ref="R1462:T1462"/>
    <mergeCell ref="B1457:D1457"/>
    <mergeCell ref="E1457:F1457"/>
    <mergeCell ref="G1457:H1457"/>
    <mergeCell ref="I1457:K1457"/>
    <mergeCell ref="L1457:N1457"/>
    <mergeCell ref="O1457:Q1457"/>
    <mergeCell ref="R1457:T1457"/>
    <mergeCell ref="B1458:D1458"/>
    <mergeCell ref="E1458:F1458"/>
    <mergeCell ref="G1458:H1458"/>
    <mergeCell ref="I1458:K1458"/>
    <mergeCell ref="L1458:N1458"/>
    <mergeCell ref="O1458:Q1458"/>
    <mergeCell ref="R1458:T1458"/>
    <mergeCell ref="B1459:D1459"/>
    <mergeCell ref="E1459:F1459"/>
    <mergeCell ref="G1459:H1459"/>
    <mergeCell ref="I1459:K1459"/>
    <mergeCell ref="L1459:N1459"/>
    <mergeCell ref="O1459:Q1459"/>
    <mergeCell ref="R1459:T1459"/>
    <mergeCell ref="B1454:D1454"/>
    <mergeCell ref="E1454:F1454"/>
    <mergeCell ref="G1454:H1454"/>
    <mergeCell ref="I1454:K1454"/>
    <mergeCell ref="L1454:N1454"/>
    <mergeCell ref="O1454:Q1454"/>
    <mergeCell ref="R1454:T1454"/>
    <mergeCell ref="B1455:D1455"/>
    <mergeCell ref="E1455:F1455"/>
    <mergeCell ref="G1455:H1455"/>
    <mergeCell ref="I1455:K1455"/>
    <mergeCell ref="L1455:N1455"/>
    <mergeCell ref="O1455:Q1455"/>
    <mergeCell ref="R1455:T1455"/>
    <mergeCell ref="B1456:D1456"/>
    <mergeCell ref="E1456:F1456"/>
    <mergeCell ref="G1456:H1456"/>
    <mergeCell ref="I1456:K1456"/>
    <mergeCell ref="L1456:N1456"/>
    <mergeCell ref="O1456:Q1456"/>
    <mergeCell ref="R1456:T1456"/>
    <mergeCell ref="B1451:D1451"/>
    <mergeCell ref="E1451:F1451"/>
    <mergeCell ref="G1451:H1451"/>
    <mergeCell ref="I1451:K1451"/>
    <mergeCell ref="L1451:N1451"/>
    <mergeCell ref="O1451:Q1451"/>
    <mergeCell ref="R1451:T1451"/>
    <mergeCell ref="B1452:D1452"/>
    <mergeCell ref="E1452:F1452"/>
    <mergeCell ref="G1452:H1452"/>
    <mergeCell ref="I1452:K1452"/>
    <mergeCell ref="L1452:N1452"/>
    <mergeCell ref="O1452:Q1452"/>
    <mergeCell ref="R1452:T1452"/>
    <mergeCell ref="B1453:D1453"/>
    <mergeCell ref="E1453:F1453"/>
    <mergeCell ref="G1453:H1453"/>
    <mergeCell ref="I1453:K1453"/>
    <mergeCell ref="L1453:N1453"/>
    <mergeCell ref="O1453:Q1453"/>
    <mergeCell ref="R1453:T1453"/>
    <mergeCell ref="B1448:D1448"/>
    <mergeCell ref="E1448:F1448"/>
    <mergeCell ref="G1448:H1448"/>
    <mergeCell ref="I1448:K1448"/>
    <mergeCell ref="L1448:N1448"/>
    <mergeCell ref="O1448:Q1448"/>
    <mergeCell ref="R1448:T1448"/>
    <mergeCell ref="B1449:D1449"/>
    <mergeCell ref="E1449:F1449"/>
    <mergeCell ref="G1449:H1449"/>
    <mergeCell ref="I1449:K1449"/>
    <mergeCell ref="L1449:N1449"/>
    <mergeCell ref="O1449:Q1449"/>
    <mergeCell ref="R1449:T1449"/>
    <mergeCell ref="B1450:D1450"/>
    <mergeCell ref="E1450:F1450"/>
    <mergeCell ref="G1450:H1450"/>
    <mergeCell ref="I1450:K1450"/>
    <mergeCell ref="L1450:N1450"/>
    <mergeCell ref="O1450:Q1450"/>
    <mergeCell ref="R1450:T1450"/>
    <mergeCell ref="B1445:D1445"/>
    <mergeCell ref="E1445:F1445"/>
    <mergeCell ref="G1445:H1445"/>
    <mergeCell ref="I1445:K1445"/>
    <mergeCell ref="L1445:N1445"/>
    <mergeCell ref="O1445:Q1445"/>
    <mergeCell ref="R1445:T1445"/>
    <mergeCell ref="B1446:D1446"/>
    <mergeCell ref="E1446:F1446"/>
    <mergeCell ref="G1446:H1446"/>
    <mergeCell ref="I1446:K1446"/>
    <mergeCell ref="L1446:N1446"/>
    <mergeCell ref="O1446:Q1446"/>
    <mergeCell ref="R1446:T1446"/>
    <mergeCell ref="B1447:D1447"/>
    <mergeCell ref="E1447:F1447"/>
    <mergeCell ref="G1447:H1447"/>
    <mergeCell ref="I1447:K1447"/>
    <mergeCell ref="L1447:N1447"/>
    <mergeCell ref="O1447:Q1447"/>
    <mergeCell ref="R1447:T1447"/>
    <mergeCell ref="B1442:D1442"/>
    <mergeCell ref="E1442:F1442"/>
    <mergeCell ref="G1442:H1442"/>
    <mergeCell ref="I1442:K1442"/>
    <mergeCell ref="L1442:N1442"/>
    <mergeCell ref="O1442:Q1442"/>
    <mergeCell ref="R1442:T1442"/>
    <mergeCell ref="B1443:D1443"/>
    <mergeCell ref="E1443:F1443"/>
    <mergeCell ref="G1443:H1443"/>
    <mergeCell ref="I1443:K1443"/>
    <mergeCell ref="L1443:N1443"/>
    <mergeCell ref="O1443:Q1443"/>
    <mergeCell ref="R1443:T1443"/>
    <mergeCell ref="B1444:D1444"/>
    <mergeCell ref="E1444:F1444"/>
    <mergeCell ref="G1444:H1444"/>
    <mergeCell ref="I1444:K1444"/>
    <mergeCell ref="L1444:N1444"/>
    <mergeCell ref="O1444:Q1444"/>
    <mergeCell ref="R1444:T1444"/>
    <mergeCell ref="B1439:D1439"/>
    <mergeCell ref="E1439:F1439"/>
    <mergeCell ref="G1439:H1439"/>
    <mergeCell ref="I1439:K1439"/>
    <mergeCell ref="L1439:N1439"/>
    <mergeCell ref="O1439:Q1439"/>
    <mergeCell ref="R1439:T1439"/>
    <mergeCell ref="B1440:D1440"/>
    <mergeCell ref="E1440:F1440"/>
    <mergeCell ref="G1440:H1440"/>
    <mergeCell ref="I1440:K1440"/>
    <mergeCell ref="L1440:N1440"/>
    <mergeCell ref="O1440:Q1440"/>
    <mergeCell ref="R1440:T1440"/>
    <mergeCell ref="B1441:D1441"/>
    <mergeCell ref="E1441:F1441"/>
    <mergeCell ref="G1441:H1441"/>
    <mergeCell ref="I1441:K1441"/>
    <mergeCell ref="L1441:N1441"/>
    <mergeCell ref="O1441:Q1441"/>
    <mergeCell ref="R1441:T1441"/>
    <mergeCell ref="B1436:D1436"/>
    <mergeCell ref="E1436:F1436"/>
    <mergeCell ref="G1436:H1436"/>
    <mergeCell ref="I1436:K1436"/>
    <mergeCell ref="L1436:N1436"/>
    <mergeCell ref="O1436:Q1436"/>
    <mergeCell ref="R1436:T1436"/>
    <mergeCell ref="B1437:D1437"/>
    <mergeCell ref="E1437:F1437"/>
    <mergeCell ref="G1437:H1437"/>
    <mergeCell ref="I1437:K1437"/>
    <mergeCell ref="L1437:N1437"/>
    <mergeCell ref="O1437:Q1437"/>
    <mergeCell ref="R1437:T1437"/>
    <mergeCell ref="B1438:D1438"/>
    <mergeCell ref="E1438:F1438"/>
    <mergeCell ref="G1438:H1438"/>
    <mergeCell ref="I1438:K1438"/>
    <mergeCell ref="L1438:N1438"/>
    <mergeCell ref="O1438:Q1438"/>
    <mergeCell ref="R1438:T1438"/>
    <mergeCell ref="B1433:D1433"/>
    <mergeCell ref="E1433:F1433"/>
    <mergeCell ref="G1433:H1433"/>
    <mergeCell ref="I1433:K1433"/>
    <mergeCell ref="L1433:N1433"/>
    <mergeCell ref="O1433:Q1433"/>
    <mergeCell ref="R1433:T1433"/>
    <mergeCell ref="B1434:D1434"/>
    <mergeCell ref="E1434:F1434"/>
    <mergeCell ref="G1434:H1434"/>
    <mergeCell ref="I1434:K1434"/>
    <mergeCell ref="L1434:N1434"/>
    <mergeCell ref="O1434:Q1434"/>
    <mergeCell ref="R1434:T1434"/>
    <mergeCell ref="B1435:D1435"/>
    <mergeCell ref="E1435:F1435"/>
    <mergeCell ref="G1435:H1435"/>
    <mergeCell ref="I1435:K1435"/>
    <mergeCell ref="L1435:N1435"/>
    <mergeCell ref="O1435:Q1435"/>
    <mergeCell ref="R1435:T1435"/>
    <mergeCell ref="B1430:D1430"/>
    <mergeCell ref="E1430:F1430"/>
    <mergeCell ref="G1430:H1430"/>
    <mergeCell ref="I1430:K1430"/>
    <mergeCell ref="L1430:N1430"/>
    <mergeCell ref="O1430:Q1430"/>
    <mergeCell ref="R1430:T1430"/>
    <mergeCell ref="B1431:D1431"/>
    <mergeCell ref="E1431:F1431"/>
    <mergeCell ref="G1431:H1431"/>
    <mergeCell ref="I1431:K1431"/>
    <mergeCell ref="L1431:N1431"/>
    <mergeCell ref="O1431:Q1431"/>
    <mergeCell ref="R1431:T1431"/>
    <mergeCell ref="B1432:D1432"/>
    <mergeCell ref="E1432:F1432"/>
    <mergeCell ref="G1432:H1432"/>
    <mergeCell ref="I1432:K1432"/>
    <mergeCell ref="L1432:N1432"/>
    <mergeCell ref="O1432:Q1432"/>
    <mergeCell ref="R1432:T1432"/>
    <mergeCell ref="B1427:D1427"/>
    <mergeCell ref="E1427:F1427"/>
    <mergeCell ref="G1427:H1427"/>
    <mergeCell ref="I1427:K1427"/>
    <mergeCell ref="L1427:N1427"/>
    <mergeCell ref="O1427:Q1427"/>
    <mergeCell ref="R1427:T1427"/>
    <mergeCell ref="B1428:D1428"/>
    <mergeCell ref="E1428:F1428"/>
    <mergeCell ref="G1428:H1428"/>
    <mergeCell ref="I1428:K1428"/>
    <mergeCell ref="L1428:N1428"/>
    <mergeCell ref="O1428:Q1428"/>
    <mergeCell ref="R1428:T1428"/>
    <mergeCell ref="B1429:D1429"/>
    <mergeCell ref="E1429:F1429"/>
    <mergeCell ref="G1429:H1429"/>
    <mergeCell ref="I1429:K1429"/>
    <mergeCell ref="L1429:N1429"/>
    <mergeCell ref="O1429:Q1429"/>
    <mergeCell ref="R1429:T1429"/>
    <mergeCell ref="B1424:D1424"/>
    <mergeCell ref="E1424:F1424"/>
    <mergeCell ref="G1424:H1424"/>
    <mergeCell ref="I1424:K1424"/>
    <mergeCell ref="L1424:N1424"/>
    <mergeCell ref="O1424:Q1424"/>
    <mergeCell ref="R1424:T1424"/>
    <mergeCell ref="B1425:D1425"/>
    <mergeCell ref="E1425:F1425"/>
    <mergeCell ref="G1425:H1425"/>
    <mergeCell ref="I1425:K1425"/>
    <mergeCell ref="L1425:N1425"/>
    <mergeCell ref="O1425:Q1425"/>
    <mergeCell ref="R1425:T1425"/>
    <mergeCell ref="B1426:D1426"/>
    <mergeCell ref="E1426:F1426"/>
    <mergeCell ref="G1426:H1426"/>
    <mergeCell ref="I1426:K1426"/>
    <mergeCell ref="L1426:N1426"/>
    <mergeCell ref="O1426:Q1426"/>
    <mergeCell ref="R1426:T1426"/>
    <mergeCell ref="B1421:D1421"/>
    <mergeCell ref="E1421:F1421"/>
    <mergeCell ref="G1421:H1421"/>
    <mergeCell ref="I1421:K1421"/>
    <mergeCell ref="L1421:N1421"/>
    <mergeCell ref="O1421:Q1421"/>
    <mergeCell ref="R1421:T1421"/>
    <mergeCell ref="B1422:D1422"/>
    <mergeCell ref="E1422:F1422"/>
    <mergeCell ref="G1422:H1422"/>
    <mergeCell ref="I1422:K1422"/>
    <mergeCell ref="L1422:N1422"/>
    <mergeCell ref="O1422:Q1422"/>
    <mergeCell ref="R1422:T1422"/>
    <mergeCell ref="B1423:D1423"/>
    <mergeCell ref="E1423:F1423"/>
    <mergeCell ref="G1423:H1423"/>
    <mergeCell ref="I1423:K1423"/>
    <mergeCell ref="L1423:N1423"/>
    <mergeCell ref="O1423:Q1423"/>
    <mergeCell ref="R1423:T1423"/>
    <mergeCell ref="B1418:D1418"/>
    <mergeCell ref="E1418:F1418"/>
    <mergeCell ref="G1418:H1418"/>
    <mergeCell ref="I1418:K1418"/>
    <mergeCell ref="L1418:N1418"/>
    <mergeCell ref="O1418:Q1418"/>
    <mergeCell ref="R1418:T1418"/>
    <mergeCell ref="B1419:D1419"/>
    <mergeCell ref="E1419:F1419"/>
    <mergeCell ref="G1419:H1419"/>
    <mergeCell ref="I1419:K1419"/>
    <mergeCell ref="L1419:N1419"/>
    <mergeCell ref="O1419:Q1419"/>
    <mergeCell ref="R1419:T1419"/>
    <mergeCell ref="B1420:D1420"/>
    <mergeCell ref="E1420:F1420"/>
    <mergeCell ref="G1420:H1420"/>
    <mergeCell ref="I1420:K1420"/>
    <mergeCell ref="L1420:N1420"/>
    <mergeCell ref="O1420:Q1420"/>
    <mergeCell ref="R1420:T1420"/>
    <mergeCell ref="B1410:F1410"/>
    <mergeCell ref="G1410:U1410"/>
    <mergeCell ref="B1411:F1411"/>
    <mergeCell ref="G1411:U1411"/>
    <mergeCell ref="B1412:U1412"/>
    <mergeCell ref="B1413:D1416"/>
    <mergeCell ref="E1413:F1416"/>
    <mergeCell ref="G1413:U1413"/>
    <mergeCell ref="G1414:H1416"/>
    <mergeCell ref="I1414:N1414"/>
    <mergeCell ref="O1414:U1414"/>
    <mergeCell ref="I1415:K1416"/>
    <mergeCell ref="L1415:N1416"/>
    <mergeCell ref="O1415:Q1416"/>
    <mergeCell ref="R1415:T1416"/>
    <mergeCell ref="U1415:U1416"/>
    <mergeCell ref="B1417:D1417"/>
    <mergeCell ref="E1417:F1417"/>
    <mergeCell ref="G1417:H1417"/>
    <mergeCell ref="I1417:K1417"/>
    <mergeCell ref="L1417:N1417"/>
    <mergeCell ref="O1417:Q1417"/>
    <mergeCell ref="R1417:T1417"/>
    <mergeCell ref="B1395:U1395"/>
    <mergeCell ref="B1400:U1400"/>
    <mergeCell ref="B1404:F1404"/>
    <mergeCell ref="G1404:U1404"/>
    <mergeCell ref="B1405:F1405"/>
    <mergeCell ref="G1405:U1405"/>
    <mergeCell ref="B1406:F1406"/>
    <mergeCell ref="G1406:U1406"/>
    <mergeCell ref="B1407:F1407"/>
    <mergeCell ref="G1407:U1407"/>
    <mergeCell ref="B1408:F1408"/>
    <mergeCell ref="G1408:H1408"/>
    <mergeCell ref="I1408:L1408"/>
    <mergeCell ref="N1408:Q1408"/>
    <mergeCell ref="R1408:S1408"/>
    <mergeCell ref="T1408:U1408"/>
    <mergeCell ref="B1409:F1409"/>
    <mergeCell ref="G1409:H1409"/>
    <mergeCell ref="I1409:L1409"/>
    <mergeCell ref="N1409:Q1409"/>
    <mergeCell ref="R1409:U1409"/>
    <mergeCell ref="B929:U929"/>
    <mergeCell ref="B1071:G1071"/>
    <mergeCell ref="J1071:O1071"/>
    <mergeCell ref="R1071:U1071"/>
    <mergeCell ref="B1072:G1072"/>
    <mergeCell ref="J1072:O1072"/>
    <mergeCell ref="R1072:U1072"/>
    <mergeCell ref="J1074:O1074"/>
    <mergeCell ref="J1075:O1075"/>
    <mergeCell ref="R1075:U1075"/>
    <mergeCell ref="B1076:G1079"/>
    <mergeCell ref="J1076:O1079"/>
    <mergeCell ref="R1076:U1079"/>
    <mergeCell ref="B1080:G1080"/>
    <mergeCell ref="J1080:O1080"/>
    <mergeCell ref="R1080:U1080"/>
    <mergeCell ref="B1050:C1050"/>
    <mergeCell ref="D1050:E1050"/>
    <mergeCell ref="F1050:G1050"/>
    <mergeCell ref="H1050:I1050"/>
    <mergeCell ref="J1050:K1050"/>
    <mergeCell ref="L1050:M1050"/>
    <mergeCell ref="N1050:O1050"/>
    <mergeCell ref="P1050:Q1050"/>
    <mergeCell ref="R1050:S1050"/>
    <mergeCell ref="T1050:U1050"/>
    <mergeCell ref="B1051:C1051"/>
    <mergeCell ref="D1051:E1051"/>
    <mergeCell ref="F1051:G1051"/>
    <mergeCell ref="H1051:I1051"/>
    <mergeCell ref="J1051:K1051"/>
    <mergeCell ref="L1051:M1051"/>
    <mergeCell ref="B1081:G1081"/>
    <mergeCell ref="J1081:O1081"/>
    <mergeCell ref="R1081:U1081"/>
    <mergeCell ref="D1052:E1052"/>
    <mergeCell ref="F1052:G1052"/>
    <mergeCell ref="H1052:I1052"/>
    <mergeCell ref="J1052:K1052"/>
    <mergeCell ref="L1052:M1052"/>
    <mergeCell ref="N1052:O1052"/>
    <mergeCell ref="P1052:Q1052"/>
    <mergeCell ref="R1052:S1052"/>
    <mergeCell ref="T1052:U1052"/>
    <mergeCell ref="B1055:D1055"/>
    <mergeCell ref="E1055:U1055"/>
    <mergeCell ref="B1056:U1062"/>
    <mergeCell ref="J1065:O1065"/>
    <mergeCell ref="R1065:U1065"/>
    <mergeCell ref="B1066:G1066"/>
    <mergeCell ref="J1066:O1070"/>
    <mergeCell ref="R1066:U1070"/>
    <mergeCell ref="B1067:G1070"/>
    <mergeCell ref="B1075:G1075"/>
    <mergeCell ref="N1051:O1051"/>
    <mergeCell ref="P1051:Q1051"/>
    <mergeCell ref="R1051:S1051"/>
    <mergeCell ref="T1051:U1051"/>
    <mergeCell ref="B1041:F1041"/>
    <mergeCell ref="G1041:H1041"/>
    <mergeCell ref="B1042:F1042"/>
    <mergeCell ref="G1042:H1042"/>
    <mergeCell ref="B1043:F1043"/>
    <mergeCell ref="G1043:H1043"/>
    <mergeCell ref="B1044:F1044"/>
    <mergeCell ref="G1044:H1044"/>
    <mergeCell ref="B1045:F1045"/>
    <mergeCell ref="G1045:H1045"/>
    <mergeCell ref="B1047:U1047"/>
    <mergeCell ref="B1048:C1049"/>
    <mergeCell ref="D1048:I1048"/>
    <mergeCell ref="J1048:O1048"/>
    <mergeCell ref="P1048:T1048"/>
    <mergeCell ref="D1049:E1049"/>
    <mergeCell ref="F1049:G1049"/>
    <mergeCell ref="H1049:I1049"/>
    <mergeCell ref="J1049:K1049"/>
    <mergeCell ref="L1049:M1049"/>
    <mergeCell ref="N1049:O1049"/>
    <mergeCell ref="P1049:Q1049"/>
    <mergeCell ref="R1049:S1049"/>
    <mergeCell ref="T1049:U1049"/>
    <mergeCell ref="B1032:F1032"/>
    <mergeCell ref="G1032:H1032"/>
    <mergeCell ref="B1033:F1033"/>
    <mergeCell ref="G1033:H1033"/>
    <mergeCell ref="B1034:F1034"/>
    <mergeCell ref="G1034:H1034"/>
    <mergeCell ref="B1035:F1035"/>
    <mergeCell ref="G1035:H1035"/>
    <mergeCell ref="B1036:F1036"/>
    <mergeCell ref="G1036:H1036"/>
    <mergeCell ref="B1037:U1037"/>
    <mergeCell ref="B1038:F1038"/>
    <mergeCell ref="G1038:H1038"/>
    <mergeCell ref="B1039:F1039"/>
    <mergeCell ref="G1039:H1039"/>
    <mergeCell ref="B1040:F1040"/>
    <mergeCell ref="G1040:H1040"/>
    <mergeCell ref="B1022:U1022"/>
    <mergeCell ref="B1023:F1023"/>
    <mergeCell ref="G1023:H1023"/>
    <mergeCell ref="B1024:F1024"/>
    <mergeCell ref="G1024:H1024"/>
    <mergeCell ref="B1026:F1026"/>
    <mergeCell ref="G1026:H1026"/>
    <mergeCell ref="B1027:F1027"/>
    <mergeCell ref="G1027:H1027"/>
    <mergeCell ref="B1028:F1028"/>
    <mergeCell ref="G1028:H1028"/>
    <mergeCell ref="B1029:F1029"/>
    <mergeCell ref="G1029:H1029"/>
    <mergeCell ref="B1030:F1030"/>
    <mergeCell ref="G1030:H1030"/>
    <mergeCell ref="B1031:F1031"/>
    <mergeCell ref="G1031:H1031"/>
    <mergeCell ref="B1025:F1025"/>
    <mergeCell ref="G1025:H1025"/>
    <mergeCell ref="B1015:D1015"/>
    <mergeCell ref="E1015:F1015"/>
    <mergeCell ref="G1015:H1015"/>
    <mergeCell ref="I1015:K1015"/>
    <mergeCell ref="L1015:N1015"/>
    <mergeCell ref="O1015:Q1015"/>
    <mergeCell ref="R1015:T1015"/>
    <mergeCell ref="B1016:F1016"/>
    <mergeCell ref="G1016:N1016"/>
    <mergeCell ref="O1016:U1016"/>
    <mergeCell ref="B1018:F1021"/>
    <mergeCell ref="G1018:U1018"/>
    <mergeCell ref="G1019:H1021"/>
    <mergeCell ref="I1019:N1019"/>
    <mergeCell ref="O1019:U1019"/>
    <mergeCell ref="I1020:K1020"/>
    <mergeCell ref="L1020:N1020"/>
    <mergeCell ref="O1020:Q1020"/>
    <mergeCell ref="R1020:T1020"/>
    <mergeCell ref="U1020:U1021"/>
    <mergeCell ref="B1012:D1012"/>
    <mergeCell ref="E1012:F1012"/>
    <mergeCell ref="G1012:H1012"/>
    <mergeCell ref="I1012:K1012"/>
    <mergeCell ref="L1012:N1012"/>
    <mergeCell ref="O1012:Q1012"/>
    <mergeCell ref="R1012:T1012"/>
    <mergeCell ref="B1013:D1013"/>
    <mergeCell ref="E1013:F1013"/>
    <mergeCell ref="G1013:H1013"/>
    <mergeCell ref="I1013:K1013"/>
    <mergeCell ref="L1013:N1013"/>
    <mergeCell ref="O1013:Q1013"/>
    <mergeCell ref="R1013:T1013"/>
    <mergeCell ref="B1014:D1014"/>
    <mergeCell ref="E1014:F1014"/>
    <mergeCell ref="G1014:H1014"/>
    <mergeCell ref="I1014:K1014"/>
    <mergeCell ref="L1014:N1014"/>
    <mergeCell ref="O1014:Q1014"/>
    <mergeCell ref="R1014:T1014"/>
    <mergeCell ref="B1009:D1009"/>
    <mergeCell ref="E1009:F1009"/>
    <mergeCell ref="G1009:H1009"/>
    <mergeCell ref="I1009:K1009"/>
    <mergeCell ref="L1009:N1009"/>
    <mergeCell ref="O1009:Q1009"/>
    <mergeCell ref="R1009:T1009"/>
    <mergeCell ref="B1010:D1010"/>
    <mergeCell ref="E1010:F1010"/>
    <mergeCell ref="G1010:H1010"/>
    <mergeCell ref="I1010:K1010"/>
    <mergeCell ref="L1010:N1010"/>
    <mergeCell ref="O1010:Q1010"/>
    <mergeCell ref="R1010:T1010"/>
    <mergeCell ref="B1011:D1011"/>
    <mergeCell ref="E1011:F1011"/>
    <mergeCell ref="G1011:H1011"/>
    <mergeCell ref="I1011:K1011"/>
    <mergeCell ref="L1011:N1011"/>
    <mergeCell ref="O1011:Q1011"/>
    <mergeCell ref="R1011:T1011"/>
    <mergeCell ref="B1006:D1006"/>
    <mergeCell ref="E1006:F1006"/>
    <mergeCell ref="G1006:H1006"/>
    <mergeCell ref="I1006:K1006"/>
    <mergeCell ref="L1006:N1006"/>
    <mergeCell ref="O1006:Q1006"/>
    <mergeCell ref="R1006:T1006"/>
    <mergeCell ref="B1007:D1007"/>
    <mergeCell ref="E1007:F1007"/>
    <mergeCell ref="G1007:H1007"/>
    <mergeCell ref="I1007:K1007"/>
    <mergeCell ref="L1007:N1007"/>
    <mergeCell ref="O1007:Q1007"/>
    <mergeCell ref="R1007:T1007"/>
    <mergeCell ref="B1008:D1008"/>
    <mergeCell ref="E1008:F1008"/>
    <mergeCell ref="G1008:H1008"/>
    <mergeCell ref="I1008:K1008"/>
    <mergeCell ref="L1008:N1008"/>
    <mergeCell ref="O1008:Q1008"/>
    <mergeCell ref="R1008:T1008"/>
    <mergeCell ref="B1003:D1003"/>
    <mergeCell ref="E1003:F1003"/>
    <mergeCell ref="G1003:H1003"/>
    <mergeCell ref="I1003:K1003"/>
    <mergeCell ref="L1003:N1003"/>
    <mergeCell ref="O1003:Q1003"/>
    <mergeCell ref="R1003:T1003"/>
    <mergeCell ref="B1004:D1004"/>
    <mergeCell ref="E1004:F1004"/>
    <mergeCell ref="G1004:H1004"/>
    <mergeCell ref="I1004:K1004"/>
    <mergeCell ref="L1004:N1004"/>
    <mergeCell ref="O1004:Q1004"/>
    <mergeCell ref="R1004:T1004"/>
    <mergeCell ref="B1005:D1005"/>
    <mergeCell ref="E1005:F1005"/>
    <mergeCell ref="G1005:H1005"/>
    <mergeCell ref="I1005:K1005"/>
    <mergeCell ref="L1005:N1005"/>
    <mergeCell ref="O1005:Q1005"/>
    <mergeCell ref="R1005:T1005"/>
    <mergeCell ref="B1000:D1000"/>
    <mergeCell ref="E1000:F1000"/>
    <mergeCell ref="G1000:H1000"/>
    <mergeCell ref="I1000:K1000"/>
    <mergeCell ref="L1000:N1000"/>
    <mergeCell ref="O1000:Q1000"/>
    <mergeCell ref="R1000:T1000"/>
    <mergeCell ref="B1001:D1001"/>
    <mergeCell ref="E1001:F1001"/>
    <mergeCell ref="G1001:H1001"/>
    <mergeCell ref="I1001:K1001"/>
    <mergeCell ref="L1001:N1001"/>
    <mergeCell ref="O1001:Q1001"/>
    <mergeCell ref="R1001:T1001"/>
    <mergeCell ref="B1002:D1002"/>
    <mergeCell ref="E1002:F1002"/>
    <mergeCell ref="G1002:H1002"/>
    <mergeCell ref="I1002:K1002"/>
    <mergeCell ref="L1002:N1002"/>
    <mergeCell ref="O1002:Q1002"/>
    <mergeCell ref="R1002:T1002"/>
    <mergeCell ref="B997:D997"/>
    <mergeCell ref="E997:F997"/>
    <mergeCell ref="G997:H997"/>
    <mergeCell ref="I997:K997"/>
    <mergeCell ref="L997:N997"/>
    <mergeCell ref="O997:Q997"/>
    <mergeCell ref="R997:T997"/>
    <mergeCell ref="B998:D998"/>
    <mergeCell ref="E998:F998"/>
    <mergeCell ref="G998:H998"/>
    <mergeCell ref="I998:K998"/>
    <mergeCell ref="L998:N998"/>
    <mergeCell ref="O998:Q998"/>
    <mergeCell ref="R998:T998"/>
    <mergeCell ref="B999:D999"/>
    <mergeCell ref="E999:F999"/>
    <mergeCell ref="G999:H999"/>
    <mergeCell ref="I999:K999"/>
    <mergeCell ref="L999:N999"/>
    <mergeCell ref="O999:Q999"/>
    <mergeCell ref="R999:T999"/>
    <mergeCell ref="B994:D994"/>
    <mergeCell ref="E994:F994"/>
    <mergeCell ref="G994:H994"/>
    <mergeCell ref="I994:K994"/>
    <mergeCell ref="L994:N994"/>
    <mergeCell ref="O994:Q994"/>
    <mergeCell ref="R994:T994"/>
    <mergeCell ref="B995:D995"/>
    <mergeCell ref="E995:F995"/>
    <mergeCell ref="G995:H995"/>
    <mergeCell ref="I995:K995"/>
    <mergeCell ref="L995:N995"/>
    <mergeCell ref="O995:Q995"/>
    <mergeCell ref="R995:T995"/>
    <mergeCell ref="B996:D996"/>
    <mergeCell ref="E996:F996"/>
    <mergeCell ref="G996:H996"/>
    <mergeCell ref="I996:K996"/>
    <mergeCell ref="L996:N996"/>
    <mergeCell ref="O996:Q996"/>
    <mergeCell ref="R996:T996"/>
    <mergeCell ref="B991:D991"/>
    <mergeCell ref="E991:F991"/>
    <mergeCell ref="G991:H991"/>
    <mergeCell ref="I991:K991"/>
    <mergeCell ref="L991:N991"/>
    <mergeCell ref="O991:Q991"/>
    <mergeCell ref="R991:T991"/>
    <mergeCell ref="B992:D992"/>
    <mergeCell ref="E992:F992"/>
    <mergeCell ref="G992:H992"/>
    <mergeCell ref="I992:K992"/>
    <mergeCell ref="L992:N992"/>
    <mergeCell ref="O992:Q992"/>
    <mergeCell ref="R992:T992"/>
    <mergeCell ref="B993:D993"/>
    <mergeCell ref="E993:F993"/>
    <mergeCell ref="G993:H993"/>
    <mergeCell ref="I993:K993"/>
    <mergeCell ref="L993:N993"/>
    <mergeCell ref="O993:Q993"/>
    <mergeCell ref="R993:T993"/>
    <mergeCell ref="B988:D988"/>
    <mergeCell ref="E988:F988"/>
    <mergeCell ref="G988:H988"/>
    <mergeCell ref="I988:K988"/>
    <mergeCell ref="L988:N988"/>
    <mergeCell ref="O988:Q988"/>
    <mergeCell ref="R988:T988"/>
    <mergeCell ref="B989:D989"/>
    <mergeCell ref="E989:F989"/>
    <mergeCell ref="G989:H989"/>
    <mergeCell ref="I989:K989"/>
    <mergeCell ref="L989:N989"/>
    <mergeCell ref="O989:Q989"/>
    <mergeCell ref="R989:T989"/>
    <mergeCell ref="B990:D990"/>
    <mergeCell ref="E990:F990"/>
    <mergeCell ref="G990:H990"/>
    <mergeCell ref="I990:K990"/>
    <mergeCell ref="L990:N990"/>
    <mergeCell ref="O990:Q990"/>
    <mergeCell ref="R990:T990"/>
    <mergeCell ref="B985:D985"/>
    <mergeCell ref="E985:F985"/>
    <mergeCell ref="G985:H985"/>
    <mergeCell ref="I985:K985"/>
    <mergeCell ref="L985:N985"/>
    <mergeCell ref="O985:Q985"/>
    <mergeCell ref="R985:T985"/>
    <mergeCell ref="B986:D986"/>
    <mergeCell ref="E986:F986"/>
    <mergeCell ref="G986:H986"/>
    <mergeCell ref="I986:K986"/>
    <mergeCell ref="L986:N986"/>
    <mergeCell ref="O986:Q986"/>
    <mergeCell ref="R986:T986"/>
    <mergeCell ref="B987:D987"/>
    <mergeCell ref="E987:F987"/>
    <mergeCell ref="G987:H987"/>
    <mergeCell ref="I987:K987"/>
    <mergeCell ref="L987:N987"/>
    <mergeCell ref="O987:Q987"/>
    <mergeCell ref="R987:T987"/>
    <mergeCell ref="B982:D982"/>
    <mergeCell ref="E982:F982"/>
    <mergeCell ref="G982:H982"/>
    <mergeCell ref="I982:K982"/>
    <mergeCell ref="L982:N982"/>
    <mergeCell ref="O982:Q982"/>
    <mergeCell ref="R982:T982"/>
    <mergeCell ref="B983:D983"/>
    <mergeCell ref="E983:F983"/>
    <mergeCell ref="G983:H983"/>
    <mergeCell ref="I983:K983"/>
    <mergeCell ref="L983:N983"/>
    <mergeCell ref="O983:Q983"/>
    <mergeCell ref="R983:T983"/>
    <mergeCell ref="B984:D984"/>
    <mergeCell ref="E984:F984"/>
    <mergeCell ref="G984:H984"/>
    <mergeCell ref="I984:K984"/>
    <mergeCell ref="L984:N984"/>
    <mergeCell ref="O984:Q984"/>
    <mergeCell ref="R984:T984"/>
    <mergeCell ref="B979:D979"/>
    <mergeCell ref="E979:F979"/>
    <mergeCell ref="G979:H979"/>
    <mergeCell ref="I979:K979"/>
    <mergeCell ref="L979:N979"/>
    <mergeCell ref="O979:Q979"/>
    <mergeCell ref="R979:T979"/>
    <mergeCell ref="B980:D980"/>
    <mergeCell ref="E980:F980"/>
    <mergeCell ref="G980:H980"/>
    <mergeCell ref="I980:K980"/>
    <mergeCell ref="L980:N980"/>
    <mergeCell ref="O980:Q980"/>
    <mergeCell ref="R980:T980"/>
    <mergeCell ref="B981:D981"/>
    <mergeCell ref="E981:F981"/>
    <mergeCell ref="G981:H981"/>
    <mergeCell ref="I981:K981"/>
    <mergeCell ref="L981:N981"/>
    <mergeCell ref="O981:Q981"/>
    <mergeCell ref="R981:T981"/>
    <mergeCell ref="B976:D976"/>
    <mergeCell ref="E976:F976"/>
    <mergeCell ref="G976:H976"/>
    <mergeCell ref="I976:K976"/>
    <mergeCell ref="L976:N976"/>
    <mergeCell ref="O976:Q976"/>
    <mergeCell ref="R976:T976"/>
    <mergeCell ref="B977:D977"/>
    <mergeCell ref="E977:F977"/>
    <mergeCell ref="G977:H977"/>
    <mergeCell ref="I977:K977"/>
    <mergeCell ref="L977:N977"/>
    <mergeCell ref="O977:Q977"/>
    <mergeCell ref="R977:T977"/>
    <mergeCell ref="B978:D978"/>
    <mergeCell ref="E978:F978"/>
    <mergeCell ref="G978:H978"/>
    <mergeCell ref="I978:K978"/>
    <mergeCell ref="L978:N978"/>
    <mergeCell ref="O978:Q978"/>
    <mergeCell ref="R978:T978"/>
    <mergeCell ref="B973:D973"/>
    <mergeCell ref="E973:F973"/>
    <mergeCell ref="G973:H973"/>
    <mergeCell ref="I973:K973"/>
    <mergeCell ref="L973:N973"/>
    <mergeCell ref="O973:Q973"/>
    <mergeCell ref="R973:T973"/>
    <mergeCell ref="B974:D974"/>
    <mergeCell ref="E974:F974"/>
    <mergeCell ref="G974:H974"/>
    <mergeCell ref="I974:K974"/>
    <mergeCell ref="L974:N974"/>
    <mergeCell ref="O974:Q974"/>
    <mergeCell ref="R974:T974"/>
    <mergeCell ref="B975:D975"/>
    <mergeCell ref="E975:F975"/>
    <mergeCell ref="G975:H975"/>
    <mergeCell ref="I975:K975"/>
    <mergeCell ref="L975:N975"/>
    <mergeCell ref="O975:Q975"/>
    <mergeCell ref="R975:T975"/>
    <mergeCell ref="B970:D970"/>
    <mergeCell ref="E970:F970"/>
    <mergeCell ref="G970:H970"/>
    <mergeCell ref="I970:K970"/>
    <mergeCell ref="L970:N970"/>
    <mergeCell ref="O970:Q970"/>
    <mergeCell ref="R970:T970"/>
    <mergeCell ref="B971:D971"/>
    <mergeCell ref="E971:F971"/>
    <mergeCell ref="G971:H971"/>
    <mergeCell ref="I971:K971"/>
    <mergeCell ref="L971:N971"/>
    <mergeCell ref="O971:Q971"/>
    <mergeCell ref="R971:T971"/>
    <mergeCell ref="B972:D972"/>
    <mergeCell ref="E972:F972"/>
    <mergeCell ref="G972:H972"/>
    <mergeCell ref="I972:K972"/>
    <mergeCell ref="L972:N972"/>
    <mergeCell ref="O972:Q972"/>
    <mergeCell ref="R972:T972"/>
    <mergeCell ref="B967:D967"/>
    <mergeCell ref="E967:F967"/>
    <mergeCell ref="G967:H967"/>
    <mergeCell ref="I967:K967"/>
    <mergeCell ref="L967:N967"/>
    <mergeCell ref="O967:Q967"/>
    <mergeCell ref="R967:T967"/>
    <mergeCell ref="B968:D968"/>
    <mergeCell ref="E968:F968"/>
    <mergeCell ref="G968:H968"/>
    <mergeCell ref="I968:K968"/>
    <mergeCell ref="L968:N968"/>
    <mergeCell ref="O968:Q968"/>
    <mergeCell ref="R968:T968"/>
    <mergeCell ref="B969:D969"/>
    <mergeCell ref="E969:F969"/>
    <mergeCell ref="G969:H969"/>
    <mergeCell ref="I969:K969"/>
    <mergeCell ref="L969:N969"/>
    <mergeCell ref="O969:Q969"/>
    <mergeCell ref="R969:T969"/>
    <mergeCell ref="B964:D964"/>
    <mergeCell ref="E964:F964"/>
    <mergeCell ref="G964:H964"/>
    <mergeCell ref="I964:K964"/>
    <mergeCell ref="L964:N964"/>
    <mergeCell ref="O964:Q964"/>
    <mergeCell ref="R964:T964"/>
    <mergeCell ref="B965:D965"/>
    <mergeCell ref="E965:F965"/>
    <mergeCell ref="G965:H965"/>
    <mergeCell ref="I965:K965"/>
    <mergeCell ref="L965:N965"/>
    <mergeCell ref="O965:Q965"/>
    <mergeCell ref="R965:T965"/>
    <mergeCell ref="B966:D966"/>
    <mergeCell ref="E966:F966"/>
    <mergeCell ref="G966:H966"/>
    <mergeCell ref="I966:K966"/>
    <mergeCell ref="L966:N966"/>
    <mergeCell ref="O966:Q966"/>
    <mergeCell ref="R966:T966"/>
    <mergeCell ref="B961:D961"/>
    <mergeCell ref="E961:F961"/>
    <mergeCell ref="G961:H961"/>
    <mergeCell ref="I961:K961"/>
    <mergeCell ref="L961:N961"/>
    <mergeCell ref="O961:Q961"/>
    <mergeCell ref="R961:T961"/>
    <mergeCell ref="B962:D962"/>
    <mergeCell ref="E962:F962"/>
    <mergeCell ref="G962:H962"/>
    <mergeCell ref="I962:K962"/>
    <mergeCell ref="L962:N962"/>
    <mergeCell ref="O962:Q962"/>
    <mergeCell ref="R962:T962"/>
    <mergeCell ref="B963:D963"/>
    <mergeCell ref="E963:F963"/>
    <mergeCell ref="G963:H963"/>
    <mergeCell ref="I963:K963"/>
    <mergeCell ref="L963:N963"/>
    <mergeCell ref="O963:Q963"/>
    <mergeCell ref="R963:T963"/>
    <mergeCell ref="B958:D958"/>
    <mergeCell ref="E958:F958"/>
    <mergeCell ref="G958:H958"/>
    <mergeCell ref="I958:K958"/>
    <mergeCell ref="L958:N958"/>
    <mergeCell ref="O958:Q958"/>
    <mergeCell ref="R958:T958"/>
    <mergeCell ref="B959:D959"/>
    <mergeCell ref="E959:F959"/>
    <mergeCell ref="G959:H959"/>
    <mergeCell ref="I959:K959"/>
    <mergeCell ref="L959:N959"/>
    <mergeCell ref="O959:Q959"/>
    <mergeCell ref="R959:T959"/>
    <mergeCell ref="B960:D960"/>
    <mergeCell ref="E960:F960"/>
    <mergeCell ref="G960:H960"/>
    <mergeCell ref="I960:K960"/>
    <mergeCell ref="L960:N960"/>
    <mergeCell ref="O960:Q960"/>
    <mergeCell ref="R960:T960"/>
    <mergeCell ref="B955:D955"/>
    <mergeCell ref="E955:F955"/>
    <mergeCell ref="G955:H955"/>
    <mergeCell ref="I955:K955"/>
    <mergeCell ref="L955:N955"/>
    <mergeCell ref="O955:Q955"/>
    <mergeCell ref="R955:T955"/>
    <mergeCell ref="B956:D956"/>
    <mergeCell ref="E956:F956"/>
    <mergeCell ref="G956:H956"/>
    <mergeCell ref="I956:K956"/>
    <mergeCell ref="L956:N956"/>
    <mergeCell ref="O956:Q956"/>
    <mergeCell ref="R956:T956"/>
    <mergeCell ref="B957:D957"/>
    <mergeCell ref="E957:F957"/>
    <mergeCell ref="G957:H957"/>
    <mergeCell ref="I957:K957"/>
    <mergeCell ref="L957:N957"/>
    <mergeCell ref="O957:Q957"/>
    <mergeCell ref="R957:T957"/>
    <mergeCell ref="B952:D952"/>
    <mergeCell ref="E952:F952"/>
    <mergeCell ref="G952:H952"/>
    <mergeCell ref="I952:K952"/>
    <mergeCell ref="L952:N952"/>
    <mergeCell ref="O952:Q952"/>
    <mergeCell ref="R952:T952"/>
    <mergeCell ref="B953:D953"/>
    <mergeCell ref="E953:F953"/>
    <mergeCell ref="G953:H953"/>
    <mergeCell ref="I953:K953"/>
    <mergeCell ref="L953:N953"/>
    <mergeCell ref="O953:Q953"/>
    <mergeCell ref="R953:T953"/>
    <mergeCell ref="B954:D954"/>
    <mergeCell ref="E954:F954"/>
    <mergeCell ref="G954:H954"/>
    <mergeCell ref="I954:K954"/>
    <mergeCell ref="L954:N954"/>
    <mergeCell ref="O954:Q954"/>
    <mergeCell ref="R954:T954"/>
    <mergeCell ref="B944:F944"/>
    <mergeCell ref="G944:U944"/>
    <mergeCell ref="B945:F945"/>
    <mergeCell ref="G945:U945"/>
    <mergeCell ref="B946:U946"/>
    <mergeCell ref="B947:D950"/>
    <mergeCell ref="E947:F950"/>
    <mergeCell ref="G947:U947"/>
    <mergeCell ref="G948:H950"/>
    <mergeCell ref="I948:N948"/>
    <mergeCell ref="O948:U948"/>
    <mergeCell ref="I949:K950"/>
    <mergeCell ref="L949:N950"/>
    <mergeCell ref="O949:Q950"/>
    <mergeCell ref="R949:T950"/>
    <mergeCell ref="U949:U950"/>
    <mergeCell ref="B951:D951"/>
    <mergeCell ref="E951:F951"/>
    <mergeCell ref="G951:H951"/>
    <mergeCell ref="I951:K951"/>
    <mergeCell ref="L951:N951"/>
    <mergeCell ref="O951:Q951"/>
    <mergeCell ref="R951:T951"/>
    <mergeCell ref="B934:U934"/>
    <mergeCell ref="B938:F938"/>
    <mergeCell ref="G938:U938"/>
    <mergeCell ref="B939:F939"/>
    <mergeCell ref="G939:U939"/>
    <mergeCell ref="B940:F940"/>
    <mergeCell ref="G940:U940"/>
    <mergeCell ref="B941:F941"/>
    <mergeCell ref="G941:U941"/>
    <mergeCell ref="B942:F942"/>
    <mergeCell ref="G942:H942"/>
    <mergeCell ref="I942:L942"/>
    <mergeCell ref="N942:Q942"/>
    <mergeCell ref="R942:S942"/>
    <mergeCell ref="T942:U942"/>
    <mergeCell ref="B943:F943"/>
    <mergeCell ref="G943:H943"/>
    <mergeCell ref="I943:L943"/>
    <mergeCell ref="N943:Q943"/>
    <mergeCell ref="R943:U943"/>
    <mergeCell ref="B742:C742"/>
    <mergeCell ref="D742:E742"/>
    <mergeCell ref="F742:G742"/>
    <mergeCell ref="H742:I742"/>
    <mergeCell ref="J742:K742"/>
    <mergeCell ref="L742:M742"/>
    <mergeCell ref="N742:O742"/>
    <mergeCell ref="P742:Q742"/>
    <mergeCell ref="R742:S742"/>
    <mergeCell ref="T742:U742"/>
    <mergeCell ref="J766:O766"/>
    <mergeCell ref="D743:E743"/>
    <mergeCell ref="F743:G743"/>
    <mergeCell ref="H743:I743"/>
    <mergeCell ref="J743:K743"/>
    <mergeCell ref="L743:M743"/>
    <mergeCell ref="N743:O743"/>
    <mergeCell ref="P743:Q743"/>
    <mergeCell ref="R743:S743"/>
    <mergeCell ref="T743:U743"/>
    <mergeCell ref="B743:C743"/>
    <mergeCell ref="B763:G763"/>
    <mergeCell ref="J763:O763"/>
    <mergeCell ref="R763:U763"/>
    <mergeCell ref="B735:F735"/>
    <mergeCell ref="G735:H735"/>
    <mergeCell ref="B736:F736"/>
    <mergeCell ref="G736:H736"/>
    <mergeCell ref="B737:F737"/>
    <mergeCell ref="G737:H737"/>
    <mergeCell ref="B739:U739"/>
    <mergeCell ref="B740:C741"/>
    <mergeCell ref="D740:I740"/>
    <mergeCell ref="J740:O740"/>
    <mergeCell ref="P740:T740"/>
    <mergeCell ref="D741:E741"/>
    <mergeCell ref="F741:G741"/>
    <mergeCell ref="H741:I741"/>
    <mergeCell ref="J741:K741"/>
    <mergeCell ref="L741:M741"/>
    <mergeCell ref="N741:O741"/>
    <mergeCell ref="P741:Q741"/>
    <mergeCell ref="R741:S741"/>
    <mergeCell ref="T741:U741"/>
    <mergeCell ref="B726:F726"/>
    <mergeCell ref="G726:H726"/>
    <mergeCell ref="B727:F727"/>
    <mergeCell ref="G727:H727"/>
    <mergeCell ref="B730:F730"/>
    <mergeCell ref="G730:H730"/>
    <mergeCell ref="B731:F731"/>
    <mergeCell ref="G731:H731"/>
    <mergeCell ref="B728:F728"/>
    <mergeCell ref="G728:H728"/>
    <mergeCell ref="B729:U729"/>
    <mergeCell ref="B732:F732"/>
    <mergeCell ref="G732:H732"/>
    <mergeCell ref="B733:F733"/>
    <mergeCell ref="G733:H733"/>
    <mergeCell ref="B734:F734"/>
    <mergeCell ref="G734:H734"/>
    <mergeCell ref="B718:F718"/>
    <mergeCell ref="G718:H718"/>
    <mergeCell ref="B719:F719"/>
    <mergeCell ref="G719:H719"/>
    <mergeCell ref="B720:F720"/>
    <mergeCell ref="G720:H720"/>
    <mergeCell ref="B721:F721"/>
    <mergeCell ref="G721:H721"/>
    <mergeCell ref="B722:F722"/>
    <mergeCell ref="G722:H722"/>
    <mergeCell ref="B714:U714"/>
    <mergeCell ref="B723:F723"/>
    <mergeCell ref="G723:H723"/>
    <mergeCell ref="B724:F724"/>
    <mergeCell ref="G724:H724"/>
    <mergeCell ref="B725:F725"/>
    <mergeCell ref="G725:H725"/>
    <mergeCell ref="B717:F717"/>
    <mergeCell ref="G717:H717"/>
    <mergeCell ref="B706:D706"/>
    <mergeCell ref="E706:F706"/>
    <mergeCell ref="G706:H706"/>
    <mergeCell ref="I706:K706"/>
    <mergeCell ref="L706:N706"/>
    <mergeCell ref="O706:Q706"/>
    <mergeCell ref="R706:T706"/>
    <mergeCell ref="B715:F715"/>
    <mergeCell ref="G715:H715"/>
    <mergeCell ref="B716:F716"/>
    <mergeCell ref="G716:H716"/>
    <mergeCell ref="B708:F708"/>
    <mergeCell ref="G708:N708"/>
    <mergeCell ref="O708:U708"/>
    <mergeCell ref="B710:F713"/>
    <mergeCell ref="G710:U710"/>
    <mergeCell ref="G711:H713"/>
    <mergeCell ref="I711:N711"/>
    <mergeCell ref="O711:U711"/>
    <mergeCell ref="I712:K712"/>
    <mergeCell ref="L712:N712"/>
    <mergeCell ref="O712:Q712"/>
    <mergeCell ref="R712:T712"/>
    <mergeCell ref="U712:U713"/>
    <mergeCell ref="B703:D703"/>
    <mergeCell ref="E703:F703"/>
    <mergeCell ref="G703:H703"/>
    <mergeCell ref="I703:K703"/>
    <mergeCell ref="L703:N703"/>
    <mergeCell ref="O703:Q703"/>
    <mergeCell ref="R703:T703"/>
    <mergeCell ref="B704:D704"/>
    <mergeCell ref="E704:F704"/>
    <mergeCell ref="G704:H704"/>
    <mergeCell ref="I704:K704"/>
    <mergeCell ref="L704:N704"/>
    <mergeCell ref="O704:Q704"/>
    <mergeCell ref="R704:T704"/>
    <mergeCell ref="B705:D705"/>
    <mergeCell ref="E705:F705"/>
    <mergeCell ref="G705:H705"/>
    <mergeCell ref="I705:K705"/>
    <mergeCell ref="L705:N705"/>
    <mergeCell ref="O705:Q705"/>
    <mergeCell ref="R705:T705"/>
    <mergeCell ref="B700:D700"/>
    <mergeCell ref="E700:F700"/>
    <mergeCell ref="G700:H700"/>
    <mergeCell ref="I700:K700"/>
    <mergeCell ref="L700:N700"/>
    <mergeCell ref="O700:Q700"/>
    <mergeCell ref="R700:T700"/>
    <mergeCell ref="B701:D701"/>
    <mergeCell ref="E701:F701"/>
    <mergeCell ref="G701:H701"/>
    <mergeCell ref="I701:K701"/>
    <mergeCell ref="L701:N701"/>
    <mergeCell ref="O701:Q701"/>
    <mergeCell ref="R701:T701"/>
    <mergeCell ref="B702:D702"/>
    <mergeCell ref="E702:F702"/>
    <mergeCell ref="G702:H702"/>
    <mergeCell ref="I702:K702"/>
    <mergeCell ref="L702:N702"/>
    <mergeCell ref="O702:Q702"/>
    <mergeCell ref="R702:T702"/>
    <mergeCell ref="B697:D697"/>
    <mergeCell ref="E697:F697"/>
    <mergeCell ref="G697:H697"/>
    <mergeCell ref="I697:K697"/>
    <mergeCell ref="L697:N697"/>
    <mergeCell ref="O697:Q697"/>
    <mergeCell ref="R697:T697"/>
    <mergeCell ref="B698:D698"/>
    <mergeCell ref="E698:F698"/>
    <mergeCell ref="G698:H698"/>
    <mergeCell ref="I698:K698"/>
    <mergeCell ref="L698:N698"/>
    <mergeCell ref="O698:Q698"/>
    <mergeCell ref="R698:T698"/>
    <mergeCell ref="B699:D699"/>
    <mergeCell ref="E699:F699"/>
    <mergeCell ref="G699:H699"/>
    <mergeCell ref="I699:K699"/>
    <mergeCell ref="L699:N699"/>
    <mergeCell ref="O699:Q699"/>
    <mergeCell ref="R699:T699"/>
    <mergeCell ref="B694:D694"/>
    <mergeCell ref="E694:F694"/>
    <mergeCell ref="G694:H694"/>
    <mergeCell ref="I694:K694"/>
    <mergeCell ref="L694:N694"/>
    <mergeCell ref="O694:Q694"/>
    <mergeCell ref="R694:T694"/>
    <mergeCell ref="B695:D695"/>
    <mergeCell ref="E695:F695"/>
    <mergeCell ref="G695:H695"/>
    <mergeCell ref="I695:K695"/>
    <mergeCell ref="L695:N695"/>
    <mergeCell ref="O695:Q695"/>
    <mergeCell ref="R695:T695"/>
    <mergeCell ref="B696:D696"/>
    <mergeCell ref="E696:F696"/>
    <mergeCell ref="G696:H696"/>
    <mergeCell ref="I696:K696"/>
    <mergeCell ref="L696:N696"/>
    <mergeCell ref="O696:Q696"/>
    <mergeCell ref="R696:T696"/>
    <mergeCell ref="B691:D691"/>
    <mergeCell ref="E691:F691"/>
    <mergeCell ref="G691:H691"/>
    <mergeCell ref="I691:K691"/>
    <mergeCell ref="L691:N691"/>
    <mergeCell ref="O691:Q691"/>
    <mergeCell ref="R691:T691"/>
    <mergeCell ref="B692:D692"/>
    <mergeCell ref="E692:F692"/>
    <mergeCell ref="G692:H692"/>
    <mergeCell ref="I692:K692"/>
    <mergeCell ref="L692:N692"/>
    <mergeCell ref="O692:Q692"/>
    <mergeCell ref="R692:T692"/>
    <mergeCell ref="B693:D693"/>
    <mergeCell ref="E693:F693"/>
    <mergeCell ref="G693:H693"/>
    <mergeCell ref="I693:K693"/>
    <mergeCell ref="L693:N693"/>
    <mergeCell ref="O693:Q693"/>
    <mergeCell ref="R693:T693"/>
    <mergeCell ref="B688:D688"/>
    <mergeCell ref="E688:F688"/>
    <mergeCell ref="G688:H688"/>
    <mergeCell ref="I688:K688"/>
    <mergeCell ref="L688:N688"/>
    <mergeCell ref="O688:Q688"/>
    <mergeCell ref="R688:T688"/>
    <mergeCell ref="B689:D689"/>
    <mergeCell ref="E689:F689"/>
    <mergeCell ref="G689:H689"/>
    <mergeCell ref="I689:K689"/>
    <mergeCell ref="L689:N689"/>
    <mergeCell ref="O689:Q689"/>
    <mergeCell ref="R689:T689"/>
    <mergeCell ref="B690:D690"/>
    <mergeCell ref="E690:F690"/>
    <mergeCell ref="G690:H690"/>
    <mergeCell ref="I690:K690"/>
    <mergeCell ref="L690:N690"/>
    <mergeCell ref="O690:Q690"/>
    <mergeCell ref="R690:T690"/>
    <mergeCell ref="B685:D685"/>
    <mergeCell ref="E685:F685"/>
    <mergeCell ref="G685:H685"/>
    <mergeCell ref="I685:K685"/>
    <mergeCell ref="L685:N685"/>
    <mergeCell ref="O685:Q685"/>
    <mergeCell ref="R685:T685"/>
    <mergeCell ref="B686:D686"/>
    <mergeCell ref="E686:F686"/>
    <mergeCell ref="G686:H686"/>
    <mergeCell ref="I686:K686"/>
    <mergeCell ref="L686:N686"/>
    <mergeCell ref="O686:Q686"/>
    <mergeCell ref="R686:T686"/>
    <mergeCell ref="B687:D687"/>
    <mergeCell ref="E687:F687"/>
    <mergeCell ref="G687:H687"/>
    <mergeCell ref="I687:K687"/>
    <mergeCell ref="L687:N687"/>
    <mergeCell ref="O687:Q687"/>
    <mergeCell ref="R687:T687"/>
    <mergeCell ref="B682:D682"/>
    <mergeCell ref="E682:F682"/>
    <mergeCell ref="G682:H682"/>
    <mergeCell ref="I682:K682"/>
    <mergeCell ref="L682:N682"/>
    <mergeCell ref="O682:Q682"/>
    <mergeCell ref="R682:T682"/>
    <mergeCell ref="B683:D683"/>
    <mergeCell ref="E683:F683"/>
    <mergeCell ref="G683:H683"/>
    <mergeCell ref="I683:K683"/>
    <mergeCell ref="L683:N683"/>
    <mergeCell ref="O683:Q683"/>
    <mergeCell ref="R683:T683"/>
    <mergeCell ref="B684:D684"/>
    <mergeCell ref="E684:F684"/>
    <mergeCell ref="G684:H684"/>
    <mergeCell ref="I684:K684"/>
    <mergeCell ref="L684:N684"/>
    <mergeCell ref="O684:Q684"/>
    <mergeCell ref="R684:T684"/>
    <mergeCell ref="B679:D679"/>
    <mergeCell ref="E679:F679"/>
    <mergeCell ref="G679:H679"/>
    <mergeCell ref="I679:K679"/>
    <mergeCell ref="L679:N679"/>
    <mergeCell ref="O679:Q679"/>
    <mergeCell ref="R679:T679"/>
    <mergeCell ref="B680:D680"/>
    <mergeCell ref="E680:F680"/>
    <mergeCell ref="G680:H680"/>
    <mergeCell ref="I680:K680"/>
    <mergeCell ref="L680:N680"/>
    <mergeCell ref="O680:Q680"/>
    <mergeCell ref="R680:T680"/>
    <mergeCell ref="B681:D681"/>
    <mergeCell ref="E681:F681"/>
    <mergeCell ref="G681:H681"/>
    <mergeCell ref="I681:K681"/>
    <mergeCell ref="L681:N681"/>
    <mergeCell ref="O681:Q681"/>
    <mergeCell ref="R681:T681"/>
    <mergeCell ref="B676:D676"/>
    <mergeCell ref="E676:F676"/>
    <mergeCell ref="G676:H676"/>
    <mergeCell ref="I676:K676"/>
    <mergeCell ref="L676:N676"/>
    <mergeCell ref="O676:Q676"/>
    <mergeCell ref="R676:T676"/>
    <mergeCell ref="B677:D677"/>
    <mergeCell ref="E677:F677"/>
    <mergeCell ref="G677:H677"/>
    <mergeCell ref="I677:K677"/>
    <mergeCell ref="L677:N677"/>
    <mergeCell ref="O677:Q677"/>
    <mergeCell ref="R677:T677"/>
    <mergeCell ref="B678:D678"/>
    <mergeCell ref="E678:F678"/>
    <mergeCell ref="G678:H678"/>
    <mergeCell ref="I678:K678"/>
    <mergeCell ref="L678:N678"/>
    <mergeCell ref="O678:Q678"/>
    <mergeCell ref="R678:T678"/>
    <mergeCell ref="B673:D673"/>
    <mergeCell ref="E673:F673"/>
    <mergeCell ref="G673:H673"/>
    <mergeCell ref="I673:K673"/>
    <mergeCell ref="L673:N673"/>
    <mergeCell ref="O673:Q673"/>
    <mergeCell ref="R673:T673"/>
    <mergeCell ref="B674:D674"/>
    <mergeCell ref="E674:F674"/>
    <mergeCell ref="G674:H674"/>
    <mergeCell ref="I674:K674"/>
    <mergeCell ref="L674:N674"/>
    <mergeCell ref="O674:Q674"/>
    <mergeCell ref="R674:T674"/>
    <mergeCell ref="B675:D675"/>
    <mergeCell ref="E675:F675"/>
    <mergeCell ref="G675:H675"/>
    <mergeCell ref="I675:K675"/>
    <mergeCell ref="L675:N675"/>
    <mergeCell ref="O675:Q675"/>
    <mergeCell ref="R675:T675"/>
    <mergeCell ref="B670:D670"/>
    <mergeCell ref="E670:F670"/>
    <mergeCell ref="G670:H670"/>
    <mergeCell ref="I670:K670"/>
    <mergeCell ref="L670:N670"/>
    <mergeCell ref="O670:Q670"/>
    <mergeCell ref="R670:T670"/>
    <mergeCell ref="B671:D671"/>
    <mergeCell ref="E671:F671"/>
    <mergeCell ref="G671:H671"/>
    <mergeCell ref="I671:K671"/>
    <mergeCell ref="L671:N671"/>
    <mergeCell ref="O671:Q671"/>
    <mergeCell ref="R671:T671"/>
    <mergeCell ref="B672:D672"/>
    <mergeCell ref="E672:F672"/>
    <mergeCell ref="G672:H672"/>
    <mergeCell ref="I672:K672"/>
    <mergeCell ref="L672:N672"/>
    <mergeCell ref="O672:Q672"/>
    <mergeCell ref="R672:T672"/>
    <mergeCell ref="B667:D667"/>
    <mergeCell ref="E667:F667"/>
    <mergeCell ref="G667:H667"/>
    <mergeCell ref="I667:K667"/>
    <mergeCell ref="L667:N667"/>
    <mergeCell ref="O667:Q667"/>
    <mergeCell ref="R667:T667"/>
    <mergeCell ref="B668:D668"/>
    <mergeCell ref="E668:F668"/>
    <mergeCell ref="G668:H668"/>
    <mergeCell ref="I668:K668"/>
    <mergeCell ref="L668:N668"/>
    <mergeCell ref="O668:Q668"/>
    <mergeCell ref="R668:T668"/>
    <mergeCell ref="B669:D669"/>
    <mergeCell ref="E669:F669"/>
    <mergeCell ref="G669:H669"/>
    <mergeCell ref="I669:K669"/>
    <mergeCell ref="L669:N669"/>
    <mergeCell ref="O669:Q669"/>
    <mergeCell ref="R669:T669"/>
    <mergeCell ref="B664:D664"/>
    <mergeCell ref="E664:F664"/>
    <mergeCell ref="G664:H664"/>
    <mergeCell ref="I664:K664"/>
    <mergeCell ref="L664:N664"/>
    <mergeCell ref="O664:Q664"/>
    <mergeCell ref="R664:T664"/>
    <mergeCell ref="B665:D665"/>
    <mergeCell ref="E665:F665"/>
    <mergeCell ref="G665:H665"/>
    <mergeCell ref="I665:K665"/>
    <mergeCell ref="L665:N665"/>
    <mergeCell ref="O665:Q665"/>
    <mergeCell ref="R665:T665"/>
    <mergeCell ref="B666:D666"/>
    <mergeCell ref="E666:F666"/>
    <mergeCell ref="G666:H666"/>
    <mergeCell ref="I666:K666"/>
    <mergeCell ref="L666:N666"/>
    <mergeCell ref="O666:Q666"/>
    <mergeCell ref="R666:T666"/>
    <mergeCell ref="B661:D661"/>
    <mergeCell ref="E661:F661"/>
    <mergeCell ref="G661:H661"/>
    <mergeCell ref="I661:K661"/>
    <mergeCell ref="L661:N661"/>
    <mergeCell ref="O661:Q661"/>
    <mergeCell ref="R661:T661"/>
    <mergeCell ref="B662:D662"/>
    <mergeCell ref="E662:F662"/>
    <mergeCell ref="G662:H662"/>
    <mergeCell ref="I662:K662"/>
    <mergeCell ref="L662:N662"/>
    <mergeCell ref="O662:Q662"/>
    <mergeCell ref="R662:T662"/>
    <mergeCell ref="B663:D663"/>
    <mergeCell ref="E663:F663"/>
    <mergeCell ref="G663:H663"/>
    <mergeCell ref="I663:K663"/>
    <mergeCell ref="L663:N663"/>
    <mergeCell ref="O663:Q663"/>
    <mergeCell ref="R663:T663"/>
    <mergeCell ref="B658:D658"/>
    <mergeCell ref="E658:F658"/>
    <mergeCell ref="G658:H658"/>
    <mergeCell ref="I658:K658"/>
    <mergeCell ref="L658:N658"/>
    <mergeCell ref="O658:Q658"/>
    <mergeCell ref="R658:T658"/>
    <mergeCell ref="B659:D659"/>
    <mergeCell ref="E659:F659"/>
    <mergeCell ref="G659:H659"/>
    <mergeCell ref="I659:K659"/>
    <mergeCell ref="L659:N659"/>
    <mergeCell ref="O659:Q659"/>
    <mergeCell ref="R659:T659"/>
    <mergeCell ref="B660:D660"/>
    <mergeCell ref="E660:F660"/>
    <mergeCell ref="G660:H660"/>
    <mergeCell ref="I660:K660"/>
    <mergeCell ref="L660:N660"/>
    <mergeCell ref="O660:Q660"/>
    <mergeCell ref="R660:T660"/>
    <mergeCell ref="B655:D655"/>
    <mergeCell ref="E655:F655"/>
    <mergeCell ref="G655:H655"/>
    <mergeCell ref="I655:K655"/>
    <mergeCell ref="L655:N655"/>
    <mergeCell ref="O655:Q655"/>
    <mergeCell ref="R655:T655"/>
    <mergeCell ref="B656:D656"/>
    <mergeCell ref="E656:F656"/>
    <mergeCell ref="G656:H656"/>
    <mergeCell ref="I656:K656"/>
    <mergeCell ref="L656:N656"/>
    <mergeCell ref="O656:Q656"/>
    <mergeCell ref="R656:T656"/>
    <mergeCell ref="B657:D657"/>
    <mergeCell ref="E657:F657"/>
    <mergeCell ref="G657:H657"/>
    <mergeCell ref="I657:K657"/>
    <mergeCell ref="L657:N657"/>
    <mergeCell ref="O657:Q657"/>
    <mergeCell ref="R657:T657"/>
    <mergeCell ref="B652:D652"/>
    <mergeCell ref="E652:F652"/>
    <mergeCell ref="G652:H652"/>
    <mergeCell ref="I652:K652"/>
    <mergeCell ref="L652:N652"/>
    <mergeCell ref="O652:Q652"/>
    <mergeCell ref="R652:T652"/>
    <mergeCell ref="B653:D653"/>
    <mergeCell ref="E653:F653"/>
    <mergeCell ref="G653:H653"/>
    <mergeCell ref="I653:K653"/>
    <mergeCell ref="L653:N653"/>
    <mergeCell ref="O653:Q653"/>
    <mergeCell ref="R653:T653"/>
    <mergeCell ref="B654:D654"/>
    <mergeCell ref="E654:F654"/>
    <mergeCell ref="G654:H654"/>
    <mergeCell ref="I654:K654"/>
    <mergeCell ref="L654:N654"/>
    <mergeCell ref="O654:Q654"/>
    <mergeCell ref="R654:T654"/>
    <mergeCell ref="B649:D649"/>
    <mergeCell ref="E649:F649"/>
    <mergeCell ref="G649:H649"/>
    <mergeCell ref="I649:K649"/>
    <mergeCell ref="L649:N649"/>
    <mergeCell ref="O649:Q649"/>
    <mergeCell ref="R649:T649"/>
    <mergeCell ref="B650:D650"/>
    <mergeCell ref="E650:F650"/>
    <mergeCell ref="G650:H650"/>
    <mergeCell ref="I650:K650"/>
    <mergeCell ref="L650:N650"/>
    <mergeCell ref="O650:Q650"/>
    <mergeCell ref="R650:T650"/>
    <mergeCell ref="B651:D651"/>
    <mergeCell ref="E651:F651"/>
    <mergeCell ref="G651:H651"/>
    <mergeCell ref="I651:K651"/>
    <mergeCell ref="L651:N651"/>
    <mergeCell ref="O651:Q651"/>
    <mergeCell ref="R651:T651"/>
    <mergeCell ref="R645:T645"/>
    <mergeCell ref="B646:D646"/>
    <mergeCell ref="E646:F646"/>
    <mergeCell ref="G646:H646"/>
    <mergeCell ref="I646:K646"/>
    <mergeCell ref="L646:N646"/>
    <mergeCell ref="O646:Q646"/>
    <mergeCell ref="R646:T646"/>
    <mergeCell ref="B647:D647"/>
    <mergeCell ref="E647:F647"/>
    <mergeCell ref="G647:H647"/>
    <mergeCell ref="I647:K647"/>
    <mergeCell ref="L647:N647"/>
    <mergeCell ref="O647:Q647"/>
    <mergeCell ref="R647:T647"/>
    <mergeCell ref="B648:D648"/>
    <mergeCell ref="E648:F648"/>
    <mergeCell ref="G648:H648"/>
    <mergeCell ref="I648:K648"/>
    <mergeCell ref="L648:N648"/>
    <mergeCell ref="O648:Q648"/>
    <mergeCell ref="R648:T648"/>
    <mergeCell ref="B620:U620"/>
    <mergeCell ref="B635:F635"/>
    <mergeCell ref="B636:F636"/>
    <mergeCell ref="G636:U636"/>
    <mergeCell ref="B637:F637"/>
    <mergeCell ref="G637:U637"/>
    <mergeCell ref="B638:U638"/>
    <mergeCell ref="B639:D642"/>
    <mergeCell ref="E639:F642"/>
    <mergeCell ref="G639:U639"/>
    <mergeCell ref="G640:H642"/>
    <mergeCell ref="I640:N640"/>
    <mergeCell ref="O640:U640"/>
    <mergeCell ref="B643:D643"/>
    <mergeCell ref="E643:F643"/>
    <mergeCell ref="G643:H643"/>
    <mergeCell ref="I643:K643"/>
    <mergeCell ref="L643:N643"/>
    <mergeCell ref="O643:Q643"/>
    <mergeCell ref="R643:T643"/>
    <mergeCell ref="B626:U626"/>
    <mergeCell ref="B630:F630"/>
    <mergeCell ref="G630:U630"/>
    <mergeCell ref="B631:F631"/>
    <mergeCell ref="G631:U631"/>
    <mergeCell ref="B632:F632"/>
    <mergeCell ref="G632:U632"/>
    <mergeCell ref="B633:F633"/>
    <mergeCell ref="G633:U633"/>
    <mergeCell ref="B634:F634"/>
    <mergeCell ref="G634:H634"/>
    <mergeCell ref="I634:L634"/>
    <mergeCell ref="B617:G617"/>
    <mergeCell ref="J617:O617"/>
    <mergeCell ref="R617:U617"/>
    <mergeCell ref="B122:C122"/>
    <mergeCell ref="B608:G608"/>
    <mergeCell ref="J608:O608"/>
    <mergeCell ref="R608:U608"/>
    <mergeCell ref="J611:O611"/>
    <mergeCell ref="J612:O612"/>
    <mergeCell ref="R612:U612"/>
    <mergeCell ref="B613:G616"/>
    <mergeCell ref="J613:O616"/>
    <mergeCell ref="R613:U616"/>
    <mergeCell ref="B592:D592"/>
    <mergeCell ref="E592:U592"/>
    <mergeCell ref="B593:U599"/>
    <mergeCell ref="J602:O602"/>
    <mergeCell ref="R602:U602"/>
    <mergeCell ref="B603:G603"/>
    <mergeCell ref="J603:O607"/>
    <mergeCell ref="R603:U607"/>
    <mergeCell ref="B604:G607"/>
    <mergeCell ref="D589:E589"/>
    <mergeCell ref="F589:G589"/>
    <mergeCell ref="H589:I589"/>
    <mergeCell ref="J589:K589"/>
    <mergeCell ref="L589:M589"/>
    <mergeCell ref="N589:O589"/>
    <mergeCell ref="P589:Q589"/>
    <mergeCell ref="R589:S589"/>
    <mergeCell ref="T589:U589"/>
    <mergeCell ref="T587:U587"/>
    <mergeCell ref="B588:C588"/>
    <mergeCell ref="D588:E588"/>
    <mergeCell ref="F588:G588"/>
    <mergeCell ref="H588:I588"/>
    <mergeCell ref="J588:K588"/>
    <mergeCell ref="L588:M588"/>
    <mergeCell ref="N588:O588"/>
    <mergeCell ref="P588:Q588"/>
    <mergeCell ref="R588:S588"/>
    <mergeCell ref="T588:U588"/>
    <mergeCell ref="B587:C587"/>
    <mergeCell ref="D587:E587"/>
    <mergeCell ref="F587:G587"/>
    <mergeCell ref="H587:I587"/>
    <mergeCell ref="J587:K587"/>
    <mergeCell ref="L587:M587"/>
    <mergeCell ref="N587:O587"/>
    <mergeCell ref="P587:Q587"/>
    <mergeCell ref="R587:S587"/>
    <mergeCell ref="B580:F580"/>
    <mergeCell ref="G580:H580"/>
    <mergeCell ref="B581:F581"/>
    <mergeCell ref="G581:H581"/>
    <mergeCell ref="B582:F582"/>
    <mergeCell ref="G582:H582"/>
    <mergeCell ref="B584:U584"/>
    <mergeCell ref="B585:C586"/>
    <mergeCell ref="D585:I585"/>
    <mergeCell ref="J585:O585"/>
    <mergeCell ref="P585:T585"/>
    <mergeCell ref="D586:E586"/>
    <mergeCell ref="F586:G586"/>
    <mergeCell ref="H586:I586"/>
    <mergeCell ref="J586:K586"/>
    <mergeCell ref="L586:M586"/>
    <mergeCell ref="N586:O586"/>
    <mergeCell ref="P586:Q586"/>
    <mergeCell ref="R586:S586"/>
    <mergeCell ref="T586:U586"/>
    <mergeCell ref="B575:F575"/>
    <mergeCell ref="G575:H575"/>
    <mergeCell ref="B576:F576"/>
    <mergeCell ref="G576:H576"/>
    <mergeCell ref="B577:F577"/>
    <mergeCell ref="G577:H577"/>
    <mergeCell ref="B578:F578"/>
    <mergeCell ref="G578:H578"/>
    <mergeCell ref="B579:F579"/>
    <mergeCell ref="G579:H579"/>
    <mergeCell ref="B570:F570"/>
    <mergeCell ref="G570:H570"/>
    <mergeCell ref="B571:F571"/>
    <mergeCell ref="G571:H571"/>
    <mergeCell ref="B572:F572"/>
    <mergeCell ref="G572:H572"/>
    <mergeCell ref="B573:F573"/>
    <mergeCell ref="G573:H573"/>
    <mergeCell ref="B574:U574"/>
    <mergeCell ref="B565:F565"/>
    <mergeCell ref="G565:H565"/>
    <mergeCell ref="B566:F566"/>
    <mergeCell ref="G566:H566"/>
    <mergeCell ref="B567:F567"/>
    <mergeCell ref="G567:H567"/>
    <mergeCell ref="B568:F568"/>
    <mergeCell ref="G568:H568"/>
    <mergeCell ref="B569:F569"/>
    <mergeCell ref="G569:H569"/>
    <mergeCell ref="B559:U559"/>
    <mergeCell ref="B560:F560"/>
    <mergeCell ref="G560:H560"/>
    <mergeCell ref="B561:F561"/>
    <mergeCell ref="G561:H561"/>
    <mergeCell ref="B563:F563"/>
    <mergeCell ref="G563:H563"/>
    <mergeCell ref="B564:F564"/>
    <mergeCell ref="G564:H564"/>
    <mergeCell ref="B562:F562"/>
    <mergeCell ref="G562:H562"/>
    <mergeCell ref="B555:F558"/>
    <mergeCell ref="G555:U555"/>
    <mergeCell ref="G556:H558"/>
    <mergeCell ref="I556:N556"/>
    <mergeCell ref="O556:U556"/>
    <mergeCell ref="I557:K557"/>
    <mergeCell ref="L557:N557"/>
    <mergeCell ref="O557:Q557"/>
    <mergeCell ref="R557:T557"/>
    <mergeCell ref="U557:U558"/>
    <mergeCell ref="B552:D552"/>
    <mergeCell ref="E552:F552"/>
    <mergeCell ref="G552:H552"/>
    <mergeCell ref="I552:K552"/>
    <mergeCell ref="L552:N552"/>
    <mergeCell ref="O552:Q552"/>
    <mergeCell ref="R552:T552"/>
    <mergeCell ref="B553:F553"/>
    <mergeCell ref="G553:N553"/>
    <mergeCell ref="O553:U553"/>
    <mergeCell ref="B550:D550"/>
    <mergeCell ref="E550:F550"/>
    <mergeCell ref="G550:H550"/>
    <mergeCell ref="I550:K550"/>
    <mergeCell ref="L550:N550"/>
    <mergeCell ref="O550:Q550"/>
    <mergeCell ref="R550:T550"/>
    <mergeCell ref="B551:D551"/>
    <mergeCell ref="E551:F551"/>
    <mergeCell ref="G551:H551"/>
    <mergeCell ref="I551:K551"/>
    <mergeCell ref="L551:N551"/>
    <mergeCell ref="O551:Q551"/>
    <mergeCell ref="R551:T551"/>
    <mergeCell ref="B548:D548"/>
    <mergeCell ref="E548:F548"/>
    <mergeCell ref="G548:H548"/>
    <mergeCell ref="I548:K548"/>
    <mergeCell ref="L548:N548"/>
    <mergeCell ref="O548:Q548"/>
    <mergeCell ref="R548:T548"/>
    <mergeCell ref="B549:D549"/>
    <mergeCell ref="E549:F549"/>
    <mergeCell ref="G549:H549"/>
    <mergeCell ref="I549:K549"/>
    <mergeCell ref="L549:N549"/>
    <mergeCell ref="O549:Q549"/>
    <mergeCell ref="R549:T549"/>
    <mergeCell ref="B547:D547"/>
    <mergeCell ref="E547:F547"/>
    <mergeCell ref="G547:H547"/>
    <mergeCell ref="I547:K547"/>
    <mergeCell ref="L547:N547"/>
    <mergeCell ref="O547:Q547"/>
    <mergeCell ref="R547:T547"/>
    <mergeCell ref="B544:D544"/>
    <mergeCell ref="E544:F544"/>
    <mergeCell ref="G544:H544"/>
    <mergeCell ref="I544:K544"/>
    <mergeCell ref="L544:N544"/>
    <mergeCell ref="O544:Q544"/>
    <mergeCell ref="R544:T544"/>
    <mergeCell ref="B545:D545"/>
    <mergeCell ref="E545:F545"/>
    <mergeCell ref="G545:H545"/>
    <mergeCell ref="I545:K545"/>
    <mergeCell ref="L545:N545"/>
    <mergeCell ref="O545:Q545"/>
    <mergeCell ref="R545:T545"/>
    <mergeCell ref="B542:D542"/>
    <mergeCell ref="E542:F542"/>
    <mergeCell ref="G542:H542"/>
    <mergeCell ref="I542:K542"/>
    <mergeCell ref="L542:N542"/>
    <mergeCell ref="O542:Q542"/>
    <mergeCell ref="R542:T542"/>
    <mergeCell ref="B543:D543"/>
    <mergeCell ref="E543:F543"/>
    <mergeCell ref="G543:H543"/>
    <mergeCell ref="I543:K543"/>
    <mergeCell ref="L543:N543"/>
    <mergeCell ref="O543:Q543"/>
    <mergeCell ref="R543:T543"/>
    <mergeCell ref="B546:D546"/>
    <mergeCell ref="E546:F546"/>
    <mergeCell ref="G546:H546"/>
    <mergeCell ref="I546:K546"/>
    <mergeCell ref="L546:N546"/>
    <mergeCell ref="O546:Q546"/>
    <mergeCell ref="R546:T546"/>
    <mergeCell ref="B540:D540"/>
    <mergeCell ref="E540:F540"/>
    <mergeCell ref="G540:H540"/>
    <mergeCell ref="I540:K540"/>
    <mergeCell ref="L540:N540"/>
    <mergeCell ref="O540:Q540"/>
    <mergeCell ref="R540:T540"/>
    <mergeCell ref="B541:D541"/>
    <mergeCell ref="E541:F541"/>
    <mergeCell ref="G541:H541"/>
    <mergeCell ref="I541:K541"/>
    <mergeCell ref="L541:N541"/>
    <mergeCell ref="O541:Q541"/>
    <mergeCell ref="R541:T541"/>
    <mergeCell ref="B538:D538"/>
    <mergeCell ref="E538:F538"/>
    <mergeCell ref="G538:H538"/>
    <mergeCell ref="I538:K538"/>
    <mergeCell ref="L538:N538"/>
    <mergeCell ref="O538:Q538"/>
    <mergeCell ref="R538:T538"/>
    <mergeCell ref="B539:D539"/>
    <mergeCell ref="E539:F539"/>
    <mergeCell ref="G539:H539"/>
    <mergeCell ref="I539:K539"/>
    <mergeCell ref="L539:N539"/>
    <mergeCell ref="O539:Q539"/>
    <mergeCell ref="R539:T539"/>
    <mergeCell ref="B536:D536"/>
    <mergeCell ref="E536:F536"/>
    <mergeCell ref="G536:H536"/>
    <mergeCell ref="I536:K536"/>
    <mergeCell ref="L536:N536"/>
    <mergeCell ref="O536:Q536"/>
    <mergeCell ref="R536:T536"/>
    <mergeCell ref="B537:D537"/>
    <mergeCell ref="E537:F537"/>
    <mergeCell ref="G537:H537"/>
    <mergeCell ref="I537:K537"/>
    <mergeCell ref="L537:N537"/>
    <mergeCell ref="O537:Q537"/>
    <mergeCell ref="R537:T537"/>
    <mergeCell ref="B534:D534"/>
    <mergeCell ref="E534:F534"/>
    <mergeCell ref="G534:H534"/>
    <mergeCell ref="I534:K534"/>
    <mergeCell ref="L534:N534"/>
    <mergeCell ref="O534:Q534"/>
    <mergeCell ref="R534:T534"/>
    <mergeCell ref="B535:D535"/>
    <mergeCell ref="E535:F535"/>
    <mergeCell ref="G535:H535"/>
    <mergeCell ref="I535:K535"/>
    <mergeCell ref="L535:N535"/>
    <mergeCell ref="O535:Q535"/>
    <mergeCell ref="R535:T535"/>
    <mergeCell ref="B532:D532"/>
    <mergeCell ref="E532:F532"/>
    <mergeCell ref="G532:H532"/>
    <mergeCell ref="I532:K532"/>
    <mergeCell ref="L532:N532"/>
    <mergeCell ref="O532:Q532"/>
    <mergeCell ref="R532:T532"/>
    <mergeCell ref="B533:D533"/>
    <mergeCell ref="E533:F533"/>
    <mergeCell ref="G533:H533"/>
    <mergeCell ref="I533:K533"/>
    <mergeCell ref="L533:N533"/>
    <mergeCell ref="O533:Q533"/>
    <mergeCell ref="R533:T533"/>
    <mergeCell ref="B530:D530"/>
    <mergeCell ref="E530:F530"/>
    <mergeCell ref="G530:H530"/>
    <mergeCell ref="I530:K530"/>
    <mergeCell ref="L530:N530"/>
    <mergeCell ref="O530:Q530"/>
    <mergeCell ref="R530:T530"/>
    <mergeCell ref="B531:D531"/>
    <mergeCell ref="E531:F531"/>
    <mergeCell ref="G531:H531"/>
    <mergeCell ref="I531:K531"/>
    <mergeCell ref="L531:N531"/>
    <mergeCell ref="O531:Q531"/>
    <mergeCell ref="R531:T531"/>
    <mergeCell ref="B528:D528"/>
    <mergeCell ref="E528:F528"/>
    <mergeCell ref="G528:H528"/>
    <mergeCell ref="I528:K528"/>
    <mergeCell ref="L528:N528"/>
    <mergeCell ref="O528:Q528"/>
    <mergeCell ref="R528:T528"/>
    <mergeCell ref="B529:D529"/>
    <mergeCell ref="E529:F529"/>
    <mergeCell ref="G529:H529"/>
    <mergeCell ref="I529:K529"/>
    <mergeCell ref="L529:N529"/>
    <mergeCell ref="O529:Q529"/>
    <mergeCell ref="R529:T529"/>
    <mergeCell ref="B526:D526"/>
    <mergeCell ref="E526:F526"/>
    <mergeCell ref="G526:H526"/>
    <mergeCell ref="I526:K526"/>
    <mergeCell ref="L526:N526"/>
    <mergeCell ref="O526:Q526"/>
    <mergeCell ref="R526:T526"/>
    <mergeCell ref="B527:D527"/>
    <mergeCell ref="E527:F527"/>
    <mergeCell ref="G527:H527"/>
    <mergeCell ref="I527:K527"/>
    <mergeCell ref="L527:N527"/>
    <mergeCell ref="O527:Q527"/>
    <mergeCell ref="R527:T527"/>
    <mergeCell ref="B524:D524"/>
    <mergeCell ref="E524:F524"/>
    <mergeCell ref="G524:H524"/>
    <mergeCell ref="I524:K524"/>
    <mergeCell ref="L524:N524"/>
    <mergeCell ref="O524:Q524"/>
    <mergeCell ref="R524:T524"/>
    <mergeCell ref="B525:D525"/>
    <mergeCell ref="E525:F525"/>
    <mergeCell ref="G525:H525"/>
    <mergeCell ref="I525:K525"/>
    <mergeCell ref="L525:N525"/>
    <mergeCell ref="O525:Q525"/>
    <mergeCell ref="R525:T525"/>
    <mergeCell ref="B522:D522"/>
    <mergeCell ref="E522:F522"/>
    <mergeCell ref="G522:H522"/>
    <mergeCell ref="I522:K522"/>
    <mergeCell ref="L522:N522"/>
    <mergeCell ref="O522:Q522"/>
    <mergeCell ref="R522:T522"/>
    <mergeCell ref="B523:D523"/>
    <mergeCell ref="E523:F523"/>
    <mergeCell ref="G523:H523"/>
    <mergeCell ref="I523:K523"/>
    <mergeCell ref="L523:N523"/>
    <mergeCell ref="O523:Q523"/>
    <mergeCell ref="R523:T523"/>
    <mergeCell ref="B520:D520"/>
    <mergeCell ref="E520:F520"/>
    <mergeCell ref="G520:H520"/>
    <mergeCell ref="I520:K520"/>
    <mergeCell ref="L520:N520"/>
    <mergeCell ref="O520:Q520"/>
    <mergeCell ref="R520:T520"/>
    <mergeCell ref="B521:D521"/>
    <mergeCell ref="E521:F521"/>
    <mergeCell ref="G521:H521"/>
    <mergeCell ref="I521:K521"/>
    <mergeCell ref="L521:N521"/>
    <mergeCell ref="O521:Q521"/>
    <mergeCell ref="R521:T521"/>
    <mergeCell ref="B518:D518"/>
    <mergeCell ref="E518:F518"/>
    <mergeCell ref="G518:H518"/>
    <mergeCell ref="I518:K518"/>
    <mergeCell ref="L518:N518"/>
    <mergeCell ref="O518:Q518"/>
    <mergeCell ref="R518:T518"/>
    <mergeCell ref="B519:D519"/>
    <mergeCell ref="E519:F519"/>
    <mergeCell ref="G519:H519"/>
    <mergeCell ref="I519:K519"/>
    <mergeCell ref="L519:N519"/>
    <mergeCell ref="O519:Q519"/>
    <mergeCell ref="R519:T519"/>
    <mergeCell ref="B516:D516"/>
    <mergeCell ref="E516:F516"/>
    <mergeCell ref="G516:H516"/>
    <mergeCell ref="I516:K516"/>
    <mergeCell ref="L516:N516"/>
    <mergeCell ref="O516:Q516"/>
    <mergeCell ref="R516:T516"/>
    <mergeCell ref="B517:D517"/>
    <mergeCell ref="E517:F517"/>
    <mergeCell ref="G517:H517"/>
    <mergeCell ref="I517:K517"/>
    <mergeCell ref="L517:N517"/>
    <mergeCell ref="O517:Q517"/>
    <mergeCell ref="R517:T517"/>
    <mergeCell ref="B514:D514"/>
    <mergeCell ref="E514:F514"/>
    <mergeCell ref="G514:H514"/>
    <mergeCell ref="I514:K514"/>
    <mergeCell ref="L514:N514"/>
    <mergeCell ref="O514:Q514"/>
    <mergeCell ref="R514:T514"/>
    <mergeCell ref="B515:D515"/>
    <mergeCell ref="E515:F515"/>
    <mergeCell ref="G515:H515"/>
    <mergeCell ref="I515:K515"/>
    <mergeCell ref="L515:N515"/>
    <mergeCell ref="O515:Q515"/>
    <mergeCell ref="R515:T515"/>
    <mergeCell ref="B512:D512"/>
    <mergeCell ref="E512:F512"/>
    <mergeCell ref="G512:H512"/>
    <mergeCell ref="I512:K512"/>
    <mergeCell ref="L512:N512"/>
    <mergeCell ref="O512:Q512"/>
    <mergeCell ref="R512:T512"/>
    <mergeCell ref="B513:D513"/>
    <mergeCell ref="E513:F513"/>
    <mergeCell ref="G513:H513"/>
    <mergeCell ref="I513:K513"/>
    <mergeCell ref="L513:N513"/>
    <mergeCell ref="O513:Q513"/>
    <mergeCell ref="R513:T513"/>
    <mergeCell ref="B510:D510"/>
    <mergeCell ref="E510:F510"/>
    <mergeCell ref="G510:H510"/>
    <mergeCell ref="I510:K510"/>
    <mergeCell ref="L510:N510"/>
    <mergeCell ref="O510:Q510"/>
    <mergeCell ref="R510:T510"/>
    <mergeCell ref="B511:D511"/>
    <mergeCell ref="E511:F511"/>
    <mergeCell ref="G511:H511"/>
    <mergeCell ref="I511:K511"/>
    <mergeCell ref="L511:N511"/>
    <mergeCell ref="O511:Q511"/>
    <mergeCell ref="R511:T511"/>
    <mergeCell ref="B508:D508"/>
    <mergeCell ref="E508:F508"/>
    <mergeCell ref="G508:H508"/>
    <mergeCell ref="I508:K508"/>
    <mergeCell ref="L508:N508"/>
    <mergeCell ref="O508:Q508"/>
    <mergeCell ref="R508:T508"/>
    <mergeCell ref="B509:D509"/>
    <mergeCell ref="E509:F509"/>
    <mergeCell ref="G509:H509"/>
    <mergeCell ref="I509:K509"/>
    <mergeCell ref="L509:N509"/>
    <mergeCell ref="O509:Q509"/>
    <mergeCell ref="R509:T509"/>
    <mergeCell ref="B506:D506"/>
    <mergeCell ref="E506:F506"/>
    <mergeCell ref="G506:H506"/>
    <mergeCell ref="I506:K506"/>
    <mergeCell ref="L506:N506"/>
    <mergeCell ref="O506:Q506"/>
    <mergeCell ref="R506:T506"/>
    <mergeCell ref="B507:D507"/>
    <mergeCell ref="E507:F507"/>
    <mergeCell ref="G507:H507"/>
    <mergeCell ref="I507:K507"/>
    <mergeCell ref="L507:N507"/>
    <mergeCell ref="O507:Q507"/>
    <mergeCell ref="R507:T507"/>
    <mergeCell ref="B504:D504"/>
    <mergeCell ref="E504:F504"/>
    <mergeCell ref="G504:H504"/>
    <mergeCell ref="I504:K504"/>
    <mergeCell ref="L504:N504"/>
    <mergeCell ref="O504:Q504"/>
    <mergeCell ref="R504:T504"/>
    <mergeCell ref="B505:D505"/>
    <mergeCell ref="E505:F505"/>
    <mergeCell ref="G505:H505"/>
    <mergeCell ref="I505:K505"/>
    <mergeCell ref="L505:N505"/>
    <mergeCell ref="O505:Q505"/>
    <mergeCell ref="R505:T505"/>
    <mergeCell ref="B502:D502"/>
    <mergeCell ref="E502:F502"/>
    <mergeCell ref="G502:H502"/>
    <mergeCell ref="I502:K502"/>
    <mergeCell ref="L502:N502"/>
    <mergeCell ref="O502:Q502"/>
    <mergeCell ref="R502:T502"/>
    <mergeCell ref="B503:D503"/>
    <mergeCell ref="E503:F503"/>
    <mergeCell ref="G503:H503"/>
    <mergeCell ref="I503:K503"/>
    <mergeCell ref="L503:N503"/>
    <mergeCell ref="O503:Q503"/>
    <mergeCell ref="R503:T503"/>
    <mergeCell ref="B500:D500"/>
    <mergeCell ref="E500:F500"/>
    <mergeCell ref="G500:H500"/>
    <mergeCell ref="I500:K500"/>
    <mergeCell ref="L500:N500"/>
    <mergeCell ref="O500:Q500"/>
    <mergeCell ref="R500:T500"/>
    <mergeCell ref="B501:D501"/>
    <mergeCell ref="E501:F501"/>
    <mergeCell ref="G501:H501"/>
    <mergeCell ref="I501:K501"/>
    <mergeCell ref="L501:N501"/>
    <mergeCell ref="O501:Q501"/>
    <mergeCell ref="R501:T501"/>
    <mergeCell ref="B498:D498"/>
    <mergeCell ref="E498:F498"/>
    <mergeCell ref="G498:H498"/>
    <mergeCell ref="I498:K498"/>
    <mergeCell ref="L498:N498"/>
    <mergeCell ref="O498:Q498"/>
    <mergeCell ref="R498:T498"/>
    <mergeCell ref="B499:D499"/>
    <mergeCell ref="E499:F499"/>
    <mergeCell ref="G499:H499"/>
    <mergeCell ref="I499:K499"/>
    <mergeCell ref="L499:N499"/>
    <mergeCell ref="O499:Q499"/>
    <mergeCell ref="R499:T499"/>
    <mergeCell ref="B496:D496"/>
    <mergeCell ref="E496:F496"/>
    <mergeCell ref="G496:H496"/>
    <mergeCell ref="I496:K496"/>
    <mergeCell ref="L496:N496"/>
    <mergeCell ref="O496:Q496"/>
    <mergeCell ref="R496:T496"/>
    <mergeCell ref="B497:D497"/>
    <mergeCell ref="E497:F497"/>
    <mergeCell ref="G497:H497"/>
    <mergeCell ref="I497:K497"/>
    <mergeCell ref="L497:N497"/>
    <mergeCell ref="O497:Q497"/>
    <mergeCell ref="R497:T497"/>
    <mergeCell ref="B494:D494"/>
    <mergeCell ref="E494:F494"/>
    <mergeCell ref="G494:H494"/>
    <mergeCell ref="I494:K494"/>
    <mergeCell ref="L494:N494"/>
    <mergeCell ref="O494:Q494"/>
    <mergeCell ref="R494:T494"/>
    <mergeCell ref="B495:D495"/>
    <mergeCell ref="E495:F495"/>
    <mergeCell ref="G495:H495"/>
    <mergeCell ref="I495:K495"/>
    <mergeCell ref="L495:N495"/>
    <mergeCell ref="O495:Q495"/>
    <mergeCell ref="R495:T495"/>
    <mergeCell ref="B492:D492"/>
    <mergeCell ref="E492:F492"/>
    <mergeCell ref="G492:H492"/>
    <mergeCell ref="I492:K492"/>
    <mergeCell ref="L492:N492"/>
    <mergeCell ref="O492:Q492"/>
    <mergeCell ref="R492:T492"/>
    <mergeCell ref="B493:D493"/>
    <mergeCell ref="E493:F493"/>
    <mergeCell ref="G493:H493"/>
    <mergeCell ref="I493:K493"/>
    <mergeCell ref="L493:N493"/>
    <mergeCell ref="O493:Q493"/>
    <mergeCell ref="R493:T493"/>
    <mergeCell ref="B490:D490"/>
    <mergeCell ref="E490:F490"/>
    <mergeCell ref="G490:H490"/>
    <mergeCell ref="I490:K490"/>
    <mergeCell ref="L490:N490"/>
    <mergeCell ref="O490:Q490"/>
    <mergeCell ref="R490:T490"/>
    <mergeCell ref="B491:D491"/>
    <mergeCell ref="E491:F491"/>
    <mergeCell ref="G491:H491"/>
    <mergeCell ref="I491:K491"/>
    <mergeCell ref="L491:N491"/>
    <mergeCell ref="O491:Q491"/>
    <mergeCell ref="R491:T491"/>
    <mergeCell ref="B488:D488"/>
    <mergeCell ref="E488:F488"/>
    <mergeCell ref="G488:H488"/>
    <mergeCell ref="I488:K488"/>
    <mergeCell ref="L488:N488"/>
    <mergeCell ref="O488:Q488"/>
    <mergeCell ref="R488:T488"/>
    <mergeCell ref="B489:D489"/>
    <mergeCell ref="E489:F489"/>
    <mergeCell ref="G489:H489"/>
    <mergeCell ref="I489:K489"/>
    <mergeCell ref="L489:N489"/>
    <mergeCell ref="O489:Q489"/>
    <mergeCell ref="R489:T489"/>
    <mergeCell ref="B483:U483"/>
    <mergeCell ref="B484:D487"/>
    <mergeCell ref="E484:F487"/>
    <mergeCell ref="G484:U484"/>
    <mergeCell ref="G485:H487"/>
    <mergeCell ref="I485:N485"/>
    <mergeCell ref="O485:U485"/>
    <mergeCell ref="I486:K487"/>
    <mergeCell ref="L486:N487"/>
    <mergeCell ref="O486:Q487"/>
    <mergeCell ref="R486:T487"/>
    <mergeCell ref="U486:U487"/>
    <mergeCell ref="B480:F480"/>
    <mergeCell ref="G480:H480"/>
    <mergeCell ref="I480:L480"/>
    <mergeCell ref="N480:Q480"/>
    <mergeCell ref="R480:U480"/>
    <mergeCell ref="B481:F481"/>
    <mergeCell ref="G481:U481"/>
    <mergeCell ref="B482:F482"/>
    <mergeCell ref="G482:U482"/>
    <mergeCell ref="B477:F477"/>
    <mergeCell ref="G477:U477"/>
    <mergeCell ref="B478:F478"/>
    <mergeCell ref="G478:U478"/>
    <mergeCell ref="B479:F479"/>
    <mergeCell ref="G479:H479"/>
    <mergeCell ref="I479:L479"/>
    <mergeCell ref="N479:Q479"/>
    <mergeCell ref="R479:S479"/>
    <mergeCell ref="T479:U479"/>
    <mergeCell ref="B460:G460"/>
    <mergeCell ref="J460:O460"/>
    <mergeCell ref="R460:U460"/>
    <mergeCell ref="B466:U466"/>
    <mergeCell ref="B471:U471"/>
    <mergeCell ref="B475:F475"/>
    <mergeCell ref="G475:U475"/>
    <mergeCell ref="B476:F476"/>
    <mergeCell ref="G476:U476"/>
    <mergeCell ref="B451:G451"/>
    <mergeCell ref="J451:O451"/>
    <mergeCell ref="R451:U451"/>
    <mergeCell ref="J454:O454"/>
    <mergeCell ref="J455:O455"/>
    <mergeCell ref="R455:U455"/>
    <mergeCell ref="B456:G459"/>
    <mergeCell ref="J456:O459"/>
    <mergeCell ref="R456:U459"/>
    <mergeCell ref="B452:G452"/>
    <mergeCell ref="J452:O452"/>
    <mergeCell ref="R452:U452"/>
    <mergeCell ref="B461:G461"/>
    <mergeCell ref="J461:O461"/>
    <mergeCell ref="R461:U461"/>
    <mergeCell ref="B435:D435"/>
    <mergeCell ref="E435:U435"/>
    <mergeCell ref="B436:U442"/>
    <mergeCell ref="J445:O445"/>
    <mergeCell ref="R445:U445"/>
    <mergeCell ref="B446:G446"/>
    <mergeCell ref="J446:O450"/>
    <mergeCell ref="R446:U450"/>
    <mergeCell ref="B447:G450"/>
    <mergeCell ref="D432:E432"/>
    <mergeCell ref="F432:G432"/>
    <mergeCell ref="H432:I432"/>
    <mergeCell ref="J432:K432"/>
    <mergeCell ref="L432:M432"/>
    <mergeCell ref="N432:O432"/>
    <mergeCell ref="P432:Q432"/>
    <mergeCell ref="R432:S432"/>
    <mergeCell ref="T432:U432"/>
    <mergeCell ref="T430:U430"/>
    <mergeCell ref="B431:C431"/>
    <mergeCell ref="D431:E431"/>
    <mergeCell ref="F431:G431"/>
    <mergeCell ref="H431:I431"/>
    <mergeCell ref="J431:K431"/>
    <mergeCell ref="L431:M431"/>
    <mergeCell ref="N431:O431"/>
    <mergeCell ref="P431:Q431"/>
    <mergeCell ref="R431:S431"/>
    <mergeCell ref="T431:U431"/>
    <mergeCell ref="B430:C430"/>
    <mergeCell ref="D430:E430"/>
    <mergeCell ref="F430:G430"/>
    <mergeCell ref="H430:I430"/>
    <mergeCell ref="J430:K430"/>
    <mergeCell ref="L430:M430"/>
    <mergeCell ref="N430:O430"/>
    <mergeCell ref="P430:Q430"/>
    <mergeCell ref="R430:S430"/>
    <mergeCell ref="B423:F423"/>
    <mergeCell ref="G423:H423"/>
    <mergeCell ref="B424:F424"/>
    <mergeCell ref="G424:H424"/>
    <mergeCell ref="B425:F425"/>
    <mergeCell ref="G425:H425"/>
    <mergeCell ref="B427:U427"/>
    <mergeCell ref="B428:C429"/>
    <mergeCell ref="D428:I428"/>
    <mergeCell ref="J428:O428"/>
    <mergeCell ref="P428:T428"/>
    <mergeCell ref="D429:E429"/>
    <mergeCell ref="F429:G429"/>
    <mergeCell ref="H429:I429"/>
    <mergeCell ref="J429:K429"/>
    <mergeCell ref="L429:M429"/>
    <mergeCell ref="N429:O429"/>
    <mergeCell ref="P429:Q429"/>
    <mergeCell ref="R429:S429"/>
    <mergeCell ref="T429:U429"/>
    <mergeCell ref="B418:F418"/>
    <mergeCell ref="G418:H418"/>
    <mergeCell ref="B419:F419"/>
    <mergeCell ref="G419:H419"/>
    <mergeCell ref="B420:F420"/>
    <mergeCell ref="G420:H420"/>
    <mergeCell ref="B421:F421"/>
    <mergeCell ref="G421:H421"/>
    <mergeCell ref="B422:F422"/>
    <mergeCell ref="G422:H422"/>
    <mergeCell ref="B413:F413"/>
    <mergeCell ref="G413:H413"/>
    <mergeCell ref="B414:F414"/>
    <mergeCell ref="G414:H414"/>
    <mergeCell ref="B415:F415"/>
    <mergeCell ref="G415:H415"/>
    <mergeCell ref="B416:F416"/>
    <mergeCell ref="G416:H416"/>
    <mergeCell ref="B417:U417"/>
    <mergeCell ref="B408:F408"/>
    <mergeCell ref="G408:H408"/>
    <mergeCell ref="B409:F409"/>
    <mergeCell ref="G409:H409"/>
    <mergeCell ref="B410:F410"/>
    <mergeCell ref="G410:H410"/>
    <mergeCell ref="B411:F411"/>
    <mergeCell ref="G411:H411"/>
    <mergeCell ref="B412:F412"/>
    <mergeCell ref="G412:H412"/>
    <mergeCell ref="B402:U402"/>
    <mergeCell ref="B403:F403"/>
    <mergeCell ref="G403:H403"/>
    <mergeCell ref="B404:F404"/>
    <mergeCell ref="G404:H404"/>
    <mergeCell ref="B406:F406"/>
    <mergeCell ref="G406:H406"/>
    <mergeCell ref="B407:F407"/>
    <mergeCell ref="G407:H407"/>
    <mergeCell ref="B405:F405"/>
    <mergeCell ref="G405:H405"/>
    <mergeCell ref="B398:F401"/>
    <mergeCell ref="G398:U398"/>
    <mergeCell ref="G399:H401"/>
    <mergeCell ref="I399:N399"/>
    <mergeCell ref="O399:U399"/>
    <mergeCell ref="I400:K400"/>
    <mergeCell ref="L400:N400"/>
    <mergeCell ref="O400:Q400"/>
    <mergeCell ref="R400:T400"/>
    <mergeCell ref="U400:U401"/>
    <mergeCell ref="B395:D395"/>
    <mergeCell ref="E395:F395"/>
    <mergeCell ref="G395:H395"/>
    <mergeCell ref="I395:K395"/>
    <mergeCell ref="L395:N395"/>
    <mergeCell ref="O395:Q395"/>
    <mergeCell ref="R395:T395"/>
    <mergeCell ref="B396:F396"/>
    <mergeCell ref="G396:N396"/>
    <mergeCell ref="O396:U396"/>
    <mergeCell ref="B393:D393"/>
    <mergeCell ref="E393:F393"/>
    <mergeCell ref="G393:H393"/>
    <mergeCell ref="I393:K393"/>
    <mergeCell ref="L393:N393"/>
    <mergeCell ref="O393:Q393"/>
    <mergeCell ref="R393:T393"/>
    <mergeCell ref="B394:D394"/>
    <mergeCell ref="E394:F394"/>
    <mergeCell ref="G394:H394"/>
    <mergeCell ref="I394:K394"/>
    <mergeCell ref="L394:N394"/>
    <mergeCell ref="O394:Q394"/>
    <mergeCell ref="R394:T394"/>
    <mergeCell ref="B391:D391"/>
    <mergeCell ref="E391:F391"/>
    <mergeCell ref="G391:H391"/>
    <mergeCell ref="I391:K391"/>
    <mergeCell ref="L391:N391"/>
    <mergeCell ref="O391:Q391"/>
    <mergeCell ref="R391:T391"/>
    <mergeCell ref="B392:D392"/>
    <mergeCell ref="E392:F392"/>
    <mergeCell ref="G392:H392"/>
    <mergeCell ref="I392:K392"/>
    <mergeCell ref="L392:N392"/>
    <mergeCell ref="O392:Q392"/>
    <mergeCell ref="R392:T392"/>
    <mergeCell ref="B390:D390"/>
    <mergeCell ref="E390:F390"/>
    <mergeCell ref="G390:H390"/>
    <mergeCell ref="I390:K390"/>
    <mergeCell ref="L390:N390"/>
    <mergeCell ref="O390:Q390"/>
    <mergeCell ref="R390:T390"/>
    <mergeCell ref="B387:D387"/>
    <mergeCell ref="E387:F387"/>
    <mergeCell ref="G387:H387"/>
    <mergeCell ref="I387:K387"/>
    <mergeCell ref="L387:N387"/>
    <mergeCell ref="O387:Q387"/>
    <mergeCell ref="R387:T387"/>
    <mergeCell ref="B388:D388"/>
    <mergeCell ref="E388:F388"/>
    <mergeCell ref="G388:H388"/>
    <mergeCell ref="I388:K388"/>
    <mergeCell ref="L388:N388"/>
    <mergeCell ref="O388:Q388"/>
    <mergeCell ref="R388:T388"/>
    <mergeCell ref="B385:D385"/>
    <mergeCell ref="E385:F385"/>
    <mergeCell ref="G385:H385"/>
    <mergeCell ref="I385:K385"/>
    <mergeCell ref="L385:N385"/>
    <mergeCell ref="O385:Q385"/>
    <mergeCell ref="R385:T385"/>
    <mergeCell ref="B386:D386"/>
    <mergeCell ref="E386:F386"/>
    <mergeCell ref="G386:H386"/>
    <mergeCell ref="I386:K386"/>
    <mergeCell ref="L386:N386"/>
    <mergeCell ref="O386:Q386"/>
    <mergeCell ref="R386:T386"/>
    <mergeCell ref="B389:D389"/>
    <mergeCell ref="E389:F389"/>
    <mergeCell ref="G389:H389"/>
    <mergeCell ref="I389:K389"/>
    <mergeCell ref="L389:N389"/>
    <mergeCell ref="O389:Q389"/>
    <mergeCell ref="R389:T389"/>
    <mergeCell ref="B383:D383"/>
    <mergeCell ref="E383:F383"/>
    <mergeCell ref="G383:H383"/>
    <mergeCell ref="I383:K383"/>
    <mergeCell ref="L383:N383"/>
    <mergeCell ref="O383:Q383"/>
    <mergeCell ref="R383:T383"/>
    <mergeCell ref="B384:D384"/>
    <mergeCell ref="E384:F384"/>
    <mergeCell ref="G384:H384"/>
    <mergeCell ref="I384:K384"/>
    <mergeCell ref="L384:N384"/>
    <mergeCell ref="O384:Q384"/>
    <mergeCell ref="R384:T384"/>
    <mergeCell ref="B381:D381"/>
    <mergeCell ref="E381:F381"/>
    <mergeCell ref="G381:H381"/>
    <mergeCell ref="I381:K381"/>
    <mergeCell ref="L381:N381"/>
    <mergeCell ref="O381:Q381"/>
    <mergeCell ref="R381:T381"/>
    <mergeCell ref="B382:D382"/>
    <mergeCell ref="E382:F382"/>
    <mergeCell ref="G382:H382"/>
    <mergeCell ref="I382:K382"/>
    <mergeCell ref="L382:N382"/>
    <mergeCell ref="O382:Q382"/>
    <mergeCell ref="R382:T382"/>
    <mergeCell ref="B379:D379"/>
    <mergeCell ref="E379:F379"/>
    <mergeCell ref="G379:H379"/>
    <mergeCell ref="I379:K379"/>
    <mergeCell ref="L379:N379"/>
    <mergeCell ref="O379:Q379"/>
    <mergeCell ref="R379:T379"/>
    <mergeCell ref="B380:D380"/>
    <mergeCell ref="E380:F380"/>
    <mergeCell ref="G380:H380"/>
    <mergeCell ref="I380:K380"/>
    <mergeCell ref="L380:N380"/>
    <mergeCell ref="O380:Q380"/>
    <mergeCell ref="R380:T380"/>
    <mergeCell ref="B377:D377"/>
    <mergeCell ref="E377:F377"/>
    <mergeCell ref="G377:H377"/>
    <mergeCell ref="I377:K377"/>
    <mergeCell ref="L377:N377"/>
    <mergeCell ref="O377:Q377"/>
    <mergeCell ref="R377:T377"/>
    <mergeCell ref="B378:D378"/>
    <mergeCell ref="E378:F378"/>
    <mergeCell ref="G378:H378"/>
    <mergeCell ref="I378:K378"/>
    <mergeCell ref="L378:N378"/>
    <mergeCell ref="O378:Q378"/>
    <mergeCell ref="R378:T378"/>
    <mergeCell ref="B375:D375"/>
    <mergeCell ref="E375:F375"/>
    <mergeCell ref="G375:H375"/>
    <mergeCell ref="I375:K375"/>
    <mergeCell ref="L375:N375"/>
    <mergeCell ref="O375:Q375"/>
    <mergeCell ref="R375:T375"/>
    <mergeCell ref="B376:D376"/>
    <mergeCell ref="E376:F376"/>
    <mergeCell ref="G376:H376"/>
    <mergeCell ref="I376:K376"/>
    <mergeCell ref="L376:N376"/>
    <mergeCell ref="O376:Q376"/>
    <mergeCell ref="R376:T376"/>
    <mergeCell ref="B373:D373"/>
    <mergeCell ref="E373:F373"/>
    <mergeCell ref="G373:H373"/>
    <mergeCell ref="I373:K373"/>
    <mergeCell ref="L373:N373"/>
    <mergeCell ref="O373:Q373"/>
    <mergeCell ref="R373:T373"/>
    <mergeCell ref="B374:D374"/>
    <mergeCell ref="E374:F374"/>
    <mergeCell ref="G374:H374"/>
    <mergeCell ref="I374:K374"/>
    <mergeCell ref="L374:N374"/>
    <mergeCell ref="O374:Q374"/>
    <mergeCell ref="R374:T374"/>
    <mergeCell ref="B371:D371"/>
    <mergeCell ref="E371:F371"/>
    <mergeCell ref="G371:H371"/>
    <mergeCell ref="I371:K371"/>
    <mergeCell ref="L371:N371"/>
    <mergeCell ref="O371:Q371"/>
    <mergeCell ref="R371:T371"/>
    <mergeCell ref="B372:D372"/>
    <mergeCell ref="E372:F372"/>
    <mergeCell ref="G372:H372"/>
    <mergeCell ref="I372:K372"/>
    <mergeCell ref="L372:N372"/>
    <mergeCell ref="O372:Q372"/>
    <mergeCell ref="R372:T372"/>
    <mergeCell ref="B369:D369"/>
    <mergeCell ref="E369:F369"/>
    <mergeCell ref="G369:H369"/>
    <mergeCell ref="I369:K369"/>
    <mergeCell ref="L369:N369"/>
    <mergeCell ref="O369:Q369"/>
    <mergeCell ref="R369:T369"/>
    <mergeCell ref="B370:D370"/>
    <mergeCell ref="E370:F370"/>
    <mergeCell ref="G370:H370"/>
    <mergeCell ref="I370:K370"/>
    <mergeCell ref="L370:N370"/>
    <mergeCell ref="O370:Q370"/>
    <mergeCell ref="R370:T370"/>
    <mergeCell ref="B367:D367"/>
    <mergeCell ref="E367:F367"/>
    <mergeCell ref="G367:H367"/>
    <mergeCell ref="I367:K367"/>
    <mergeCell ref="L367:N367"/>
    <mergeCell ref="O367:Q367"/>
    <mergeCell ref="R367:T367"/>
    <mergeCell ref="B368:D368"/>
    <mergeCell ref="E368:F368"/>
    <mergeCell ref="G368:H368"/>
    <mergeCell ref="I368:K368"/>
    <mergeCell ref="L368:N368"/>
    <mergeCell ref="O368:Q368"/>
    <mergeCell ref="R368:T368"/>
    <mergeCell ref="B365:D365"/>
    <mergeCell ref="E365:F365"/>
    <mergeCell ref="G365:H365"/>
    <mergeCell ref="I365:K365"/>
    <mergeCell ref="L365:N365"/>
    <mergeCell ref="O365:Q365"/>
    <mergeCell ref="R365:T365"/>
    <mergeCell ref="B366:D366"/>
    <mergeCell ref="E366:F366"/>
    <mergeCell ref="G366:H366"/>
    <mergeCell ref="I366:K366"/>
    <mergeCell ref="L366:N366"/>
    <mergeCell ref="O366:Q366"/>
    <mergeCell ref="R366:T366"/>
    <mergeCell ref="B363:D363"/>
    <mergeCell ref="E363:F363"/>
    <mergeCell ref="G363:H363"/>
    <mergeCell ref="I363:K363"/>
    <mergeCell ref="L363:N363"/>
    <mergeCell ref="O363:Q363"/>
    <mergeCell ref="R363:T363"/>
    <mergeCell ref="B364:D364"/>
    <mergeCell ref="E364:F364"/>
    <mergeCell ref="G364:H364"/>
    <mergeCell ref="I364:K364"/>
    <mergeCell ref="L364:N364"/>
    <mergeCell ref="O364:Q364"/>
    <mergeCell ref="R364:T364"/>
    <mergeCell ref="B361:D361"/>
    <mergeCell ref="E361:F361"/>
    <mergeCell ref="G361:H361"/>
    <mergeCell ref="I361:K361"/>
    <mergeCell ref="L361:N361"/>
    <mergeCell ref="O361:Q361"/>
    <mergeCell ref="R361:T361"/>
    <mergeCell ref="B362:D362"/>
    <mergeCell ref="E362:F362"/>
    <mergeCell ref="G362:H362"/>
    <mergeCell ref="I362:K362"/>
    <mergeCell ref="L362:N362"/>
    <mergeCell ref="O362:Q362"/>
    <mergeCell ref="R362:T362"/>
    <mergeCell ref="B359:D359"/>
    <mergeCell ref="E359:F359"/>
    <mergeCell ref="G359:H359"/>
    <mergeCell ref="I359:K359"/>
    <mergeCell ref="L359:N359"/>
    <mergeCell ref="O359:Q359"/>
    <mergeCell ref="R359:T359"/>
    <mergeCell ref="B360:D360"/>
    <mergeCell ref="E360:F360"/>
    <mergeCell ref="G360:H360"/>
    <mergeCell ref="I360:K360"/>
    <mergeCell ref="L360:N360"/>
    <mergeCell ref="O360:Q360"/>
    <mergeCell ref="R360:T360"/>
    <mergeCell ref="B357:D357"/>
    <mergeCell ref="E357:F357"/>
    <mergeCell ref="G357:H357"/>
    <mergeCell ref="I357:K357"/>
    <mergeCell ref="L357:N357"/>
    <mergeCell ref="O357:Q357"/>
    <mergeCell ref="R357:T357"/>
    <mergeCell ref="B358:D358"/>
    <mergeCell ref="E358:F358"/>
    <mergeCell ref="G358:H358"/>
    <mergeCell ref="I358:K358"/>
    <mergeCell ref="L358:N358"/>
    <mergeCell ref="O358:Q358"/>
    <mergeCell ref="R358:T358"/>
    <mergeCell ref="B355:D355"/>
    <mergeCell ref="E355:F355"/>
    <mergeCell ref="G355:H355"/>
    <mergeCell ref="I355:K355"/>
    <mergeCell ref="L355:N355"/>
    <mergeCell ref="O355:Q355"/>
    <mergeCell ref="R355:T355"/>
    <mergeCell ref="B356:D356"/>
    <mergeCell ref="E356:F356"/>
    <mergeCell ref="G356:H356"/>
    <mergeCell ref="I356:K356"/>
    <mergeCell ref="L356:N356"/>
    <mergeCell ref="O356:Q356"/>
    <mergeCell ref="R356:T356"/>
    <mergeCell ref="B353:D353"/>
    <mergeCell ref="E353:F353"/>
    <mergeCell ref="G353:H353"/>
    <mergeCell ref="I353:K353"/>
    <mergeCell ref="L353:N353"/>
    <mergeCell ref="O353:Q353"/>
    <mergeCell ref="R353:T353"/>
    <mergeCell ref="B354:D354"/>
    <mergeCell ref="E354:F354"/>
    <mergeCell ref="G354:H354"/>
    <mergeCell ref="I354:K354"/>
    <mergeCell ref="L354:N354"/>
    <mergeCell ref="O354:Q354"/>
    <mergeCell ref="R354:T354"/>
    <mergeCell ref="B351:D351"/>
    <mergeCell ref="E351:F351"/>
    <mergeCell ref="G351:H351"/>
    <mergeCell ref="I351:K351"/>
    <mergeCell ref="L351:N351"/>
    <mergeCell ref="O351:Q351"/>
    <mergeCell ref="R351:T351"/>
    <mergeCell ref="B352:D352"/>
    <mergeCell ref="E352:F352"/>
    <mergeCell ref="G352:H352"/>
    <mergeCell ref="I352:K352"/>
    <mergeCell ref="L352:N352"/>
    <mergeCell ref="O352:Q352"/>
    <mergeCell ref="R352:T352"/>
    <mergeCell ref="B349:D349"/>
    <mergeCell ref="E349:F349"/>
    <mergeCell ref="G349:H349"/>
    <mergeCell ref="I349:K349"/>
    <mergeCell ref="L349:N349"/>
    <mergeCell ref="O349:Q349"/>
    <mergeCell ref="R349:T349"/>
    <mergeCell ref="B350:D350"/>
    <mergeCell ref="E350:F350"/>
    <mergeCell ref="G350:H350"/>
    <mergeCell ref="I350:K350"/>
    <mergeCell ref="L350:N350"/>
    <mergeCell ref="O350:Q350"/>
    <mergeCell ref="R350:T350"/>
    <mergeCell ref="B347:D347"/>
    <mergeCell ref="E347:F347"/>
    <mergeCell ref="G347:H347"/>
    <mergeCell ref="I347:K347"/>
    <mergeCell ref="L347:N347"/>
    <mergeCell ref="O347:Q347"/>
    <mergeCell ref="R347:T347"/>
    <mergeCell ref="B348:D348"/>
    <mergeCell ref="E348:F348"/>
    <mergeCell ref="G348:H348"/>
    <mergeCell ref="I348:K348"/>
    <mergeCell ref="L348:N348"/>
    <mergeCell ref="O348:Q348"/>
    <mergeCell ref="R348:T348"/>
    <mergeCell ref="B345:D345"/>
    <mergeCell ref="E345:F345"/>
    <mergeCell ref="G345:H345"/>
    <mergeCell ref="I345:K345"/>
    <mergeCell ref="L345:N345"/>
    <mergeCell ref="O345:Q345"/>
    <mergeCell ref="R345:T345"/>
    <mergeCell ref="B346:D346"/>
    <mergeCell ref="E346:F346"/>
    <mergeCell ref="G346:H346"/>
    <mergeCell ref="I346:K346"/>
    <mergeCell ref="L346:N346"/>
    <mergeCell ref="O346:Q346"/>
    <mergeCell ref="R346:T346"/>
    <mergeCell ref="B343:D343"/>
    <mergeCell ref="E343:F343"/>
    <mergeCell ref="G343:H343"/>
    <mergeCell ref="I343:K343"/>
    <mergeCell ref="L343:N343"/>
    <mergeCell ref="O343:Q343"/>
    <mergeCell ref="R343:T343"/>
    <mergeCell ref="B344:D344"/>
    <mergeCell ref="E344:F344"/>
    <mergeCell ref="G344:H344"/>
    <mergeCell ref="I344:K344"/>
    <mergeCell ref="L344:N344"/>
    <mergeCell ref="O344:Q344"/>
    <mergeCell ref="R344:T344"/>
    <mergeCell ref="B341:D341"/>
    <mergeCell ref="E341:F341"/>
    <mergeCell ref="G341:H341"/>
    <mergeCell ref="I341:K341"/>
    <mergeCell ref="L341:N341"/>
    <mergeCell ref="O341:Q341"/>
    <mergeCell ref="R341:T341"/>
    <mergeCell ref="B342:D342"/>
    <mergeCell ref="E342:F342"/>
    <mergeCell ref="G342:H342"/>
    <mergeCell ref="I342:K342"/>
    <mergeCell ref="L342:N342"/>
    <mergeCell ref="O342:Q342"/>
    <mergeCell ref="R342:T342"/>
    <mergeCell ref="B339:D339"/>
    <mergeCell ref="E339:F339"/>
    <mergeCell ref="G339:H339"/>
    <mergeCell ref="I339:K339"/>
    <mergeCell ref="L339:N339"/>
    <mergeCell ref="O339:Q339"/>
    <mergeCell ref="R339:T339"/>
    <mergeCell ref="B340:D340"/>
    <mergeCell ref="E340:F340"/>
    <mergeCell ref="G340:H340"/>
    <mergeCell ref="I340:K340"/>
    <mergeCell ref="L340:N340"/>
    <mergeCell ref="O340:Q340"/>
    <mergeCell ref="R340:T340"/>
    <mergeCell ref="B337:D337"/>
    <mergeCell ref="E337:F337"/>
    <mergeCell ref="G337:H337"/>
    <mergeCell ref="I337:K337"/>
    <mergeCell ref="L337:N337"/>
    <mergeCell ref="O337:Q337"/>
    <mergeCell ref="R337:T337"/>
    <mergeCell ref="B338:D338"/>
    <mergeCell ref="E338:F338"/>
    <mergeCell ref="G338:H338"/>
    <mergeCell ref="I338:K338"/>
    <mergeCell ref="L338:N338"/>
    <mergeCell ref="O338:Q338"/>
    <mergeCell ref="R338:T338"/>
    <mergeCell ref="B335:D335"/>
    <mergeCell ref="E335:F335"/>
    <mergeCell ref="G335:H335"/>
    <mergeCell ref="I335:K335"/>
    <mergeCell ref="L335:N335"/>
    <mergeCell ref="O335:Q335"/>
    <mergeCell ref="R335:T335"/>
    <mergeCell ref="B336:D336"/>
    <mergeCell ref="E336:F336"/>
    <mergeCell ref="G336:H336"/>
    <mergeCell ref="I336:K336"/>
    <mergeCell ref="L336:N336"/>
    <mergeCell ref="O336:Q336"/>
    <mergeCell ref="R336:T336"/>
    <mergeCell ref="B333:D333"/>
    <mergeCell ref="E333:F333"/>
    <mergeCell ref="G333:H333"/>
    <mergeCell ref="I333:K333"/>
    <mergeCell ref="L333:N333"/>
    <mergeCell ref="O333:Q333"/>
    <mergeCell ref="R333:T333"/>
    <mergeCell ref="B334:D334"/>
    <mergeCell ref="E334:F334"/>
    <mergeCell ref="G334:H334"/>
    <mergeCell ref="I334:K334"/>
    <mergeCell ref="L334:N334"/>
    <mergeCell ref="O334:Q334"/>
    <mergeCell ref="R334:T334"/>
    <mergeCell ref="B331:D331"/>
    <mergeCell ref="E331:F331"/>
    <mergeCell ref="G331:H331"/>
    <mergeCell ref="I331:K331"/>
    <mergeCell ref="L331:N331"/>
    <mergeCell ref="O331:Q331"/>
    <mergeCell ref="R331:T331"/>
    <mergeCell ref="B332:D332"/>
    <mergeCell ref="E332:F332"/>
    <mergeCell ref="G332:H332"/>
    <mergeCell ref="I332:K332"/>
    <mergeCell ref="L332:N332"/>
    <mergeCell ref="O332:Q332"/>
    <mergeCell ref="R332:T332"/>
    <mergeCell ref="B326:U326"/>
    <mergeCell ref="B327:D330"/>
    <mergeCell ref="E327:F330"/>
    <mergeCell ref="G327:U327"/>
    <mergeCell ref="G328:H330"/>
    <mergeCell ref="I328:N328"/>
    <mergeCell ref="O328:U328"/>
    <mergeCell ref="I329:K330"/>
    <mergeCell ref="L329:N330"/>
    <mergeCell ref="O329:Q330"/>
    <mergeCell ref="R329:T330"/>
    <mergeCell ref="U329:U330"/>
    <mergeCell ref="B323:F323"/>
    <mergeCell ref="G323:H323"/>
    <mergeCell ref="I323:L323"/>
    <mergeCell ref="N323:Q323"/>
    <mergeCell ref="R323:U323"/>
    <mergeCell ref="B324:F324"/>
    <mergeCell ref="G324:U324"/>
    <mergeCell ref="B325:F325"/>
    <mergeCell ref="G325:U325"/>
    <mergeCell ref="B320:F320"/>
    <mergeCell ref="G320:U320"/>
    <mergeCell ref="B321:F321"/>
    <mergeCell ref="G321:U321"/>
    <mergeCell ref="B322:F322"/>
    <mergeCell ref="G322:H322"/>
    <mergeCell ref="I322:L322"/>
    <mergeCell ref="N322:Q322"/>
    <mergeCell ref="R322:S322"/>
    <mergeCell ref="T322:U322"/>
    <mergeCell ref="B304:G304"/>
    <mergeCell ref="J304:O304"/>
    <mergeCell ref="R304:U304"/>
    <mergeCell ref="B153:U153"/>
    <mergeCell ref="B309:U309"/>
    <mergeCell ref="B314:U314"/>
    <mergeCell ref="B318:F318"/>
    <mergeCell ref="G318:U318"/>
    <mergeCell ref="B319:F319"/>
    <mergeCell ref="G319:U319"/>
    <mergeCell ref="B295:G295"/>
    <mergeCell ref="J295:O295"/>
    <mergeCell ref="R295:U295"/>
    <mergeCell ref="J298:O298"/>
    <mergeCell ref="J299:O299"/>
    <mergeCell ref="R299:U299"/>
    <mergeCell ref="B300:G303"/>
    <mergeCell ref="J300:O303"/>
    <mergeCell ref="R300:U303"/>
    <mergeCell ref="B279:D279"/>
    <mergeCell ref="E279:U279"/>
    <mergeCell ref="B280:U286"/>
    <mergeCell ref="J289:O289"/>
    <mergeCell ref="R289:U289"/>
    <mergeCell ref="B290:G290"/>
    <mergeCell ref="J290:O294"/>
    <mergeCell ref="R290:U294"/>
    <mergeCell ref="B291:G294"/>
    <mergeCell ref="D276:E276"/>
    <mergeCell ref="F276:G276"/>
    <mergeCell ref="H276:I276"/>
    <mergeCell ref="J276:K276"/>
    <mergeCell ref="L276:M276"/>
    <mergeCell ref="N276:O276"/>
    <mergeCell ref="P276:Q276"/>
    <mergeCell ref="R276:S276"/>
    <mergeCell ref="T276:U276"/>
    <mergeCell ref="T274:U274"/>
    <mergeCell ref="B275:C275"/>
    <mergeCell ref="D275:E275"/>
    <mergeCell ref="F275:G275"/>
    <mergeCell ref="H275:I275"/>
    <mergeCell ref="J275:K275"/>
    <mergeCell ref="L275:M275"/>
    <mergeCell ref="N275:O275"/>
    <mergeCell ref="P275:Q275"/>
    <mergeCell ref="R275:S275"/>
    <mergeCell ref="T275:U275"/>
    <mergeCell ref="B274:C274"/>
    <mergeCell ref="D274:E274"/>
    <mergeCell ref="F274:G274"/>
    <mergeCell ref="H274:I274"/>
    <mergeCell ref="J274:K274"/>
    <mergeCell ref="L274:M274"/>
    <mergeCell ref="N274:O274"/>
    <mergeCell ref="P274:Q274"/>
    <mergeCell ref="R274:S274"/>
    <mergeCell ref="B267:F267"/>
    <mergeCell ref="G267:H267"/>
    <mergeCell ref="B268:F268"/>
    <mergeCell ref="G268:H268"/>
    <mergeCell ref="B269:F269"/>
    <mergeCell ref="G269:H269"/>
    <mergeCell ref="B271:U271"/>
    <mergeCell ref="B272:C273"/>
    <mergeCell ref="D272:I272"/>
    <mergeCell ref="J272:O272"/>
    <mergeCell ref="P272:T272"/>
    <mergeCell ref="D273:E273"/>
    <mergeCell ref="F273:G273"/>
    <mergeCell ref="H273:I273"/>
    <mergeCell ref="J273:K273"/>
    <mergeCell ref="L273:M273"/>
    <mergeCell ref="N273:O273"/>
    <mergeCell ref="P273:Q273"/>
    <mergeCell ref="R273:S273"/>
    <mergeCell ref="T273:U273"/>
    <mergeCell ref="B262:F262"/>
    <mergeCell ref="G262:H262"/>
    <mergeCell ref="B263:F263"/>
    <mergeCell ref="G263:H263"/>
    <mergeCell ref="B264:F264"/>
    <mergeCell ref="G264:H264"/>
    <mergeCell ref="B265:F265"/>
    <mergeCell ref="G265:H265"/>
    <mergeCell ref="B266:F266"/>
    <mergeCell ref="G266:H266"/>
    <mergeCell ref="B257:F257"/>
    <mergeCell ref="G257:H257"/>
    <mergeCell ref="B258:F258"/>
    <mergeCell ref="G258:H258"/>
    <mergeCell ref="B259:F259"/>
    <mergeCell ref="G259:H259"/>
    <mergeCell ref="B260:F260"/>
    <mergeCell ref="G260:H260"/>
    <mergeCell ref="B261:U261"/>
    <mergeCell ref="B252:F252"/>
    <mergeCell ref="G252:H252"/>
    <mergeCell ref="B253:F253"/>
    <mergeCell ref="G253:H253"/>
    <mergeCell ref="B254:F254"/>
    <mergeCell ref="G254:H254"/>
    <mergeCell ref="B255:F255"/>
    <mergeCell ref="G255:H255"/>
    <mergeCell ref="B256:F256"/>
    <mergeCell ref="G256:H256"/>
    <mergeCell ref="B246:U246"/>
    <mergeCell ref="B247:F247"/>
    <mergeCell ref="G247:H247"/>
    <mergeCell ref="B248:F248"/>
    <mergeCell ref="G248:H248"/>
    <mergeCell ref="B250:F250"/>
    <mergeCell ref="G250:H250"/>
    <mergeCell ref="B251:F251"/>
    <mergeCell ref="G251:H251"/>
    <mergeCell ref="B249:F249"/>
    <mergeCell ref="G249:H249"/>
    <mergeCell ref="B242:F245"/>
    <mergeCell ref="G242:U242"/>
    <mergeCell ref="G243:H245"/>
    <mergeCell ref="I243:N243"/>
    <mergeCell ref="O243:U243"/>
    <mergeCell ref="I244:K244"/>
    <mergeCell ref="L244:N244"/>
    <mergeCell ref="O244:Q244"/>
    <mergeCell ref="R244:T244"/>
    <mergeCell ref="U244:U245"/>
    <mergeCell ref="B239:D239"/>
    <mergeCell ref="E239:F239"/>
    <mergeCell ref="G239:H239"/>
    <mergeCell ref="I239:K239"/>
    <mergeCell ref="L239:N239"/>
    <mergeCell ref="O239:Q239"/>
    <mergeCell ref="R239:T239"/>
    <mergeCell ref="B240:F240"/>
    <mergeCell ref="G240:N240"/>
    <mergeCell ref="O240:U240"/>
    <mergeCell ref="B237:D237"/>
    <mergeCell ref="E237:F237"/>
    <mergeCell ref="G237:H237"/>
    <mergeCell ref="I237:K237"/>
    <mergeCell ref="L237:N237"/>
    <mergeCell ref="O237:Q237"/>
    <mergeCell ref="R237:T237"/>
    <mergeCell ref="B238:D238"/>
    <mergeCell ref="E238:F238"/>
    <mergeCell ref="G238:H238"/>
    <mergeCell ref="I238:K238"/>
    <mergeCell ref="L238:N238"/>
    <mergeCell ref="O238:Q238"/>
    <mergeCell ref="R238:T238"/>
    <mergeCell ref="B235:D235"/>
    <mergeCell ref="E235:F235"/>
    <mergeCell ref="G235:H235"/>
    <mergeCell ref="I235:K235"/>
    <mergeCell ref="L235:N235"/>
    <mergeCell ref="O235:Q235"/>
    <mergeCell ref="R235:T235"/>
    <mergeCell ref="B236:D236"/>
    <mergeCell ref="E236:F236"/>
    <mergeCell ref="G236:H236"/>
    <mergeCell ref="I236:K236"/>
    <mergeCell ref="L236:N236"/>
    <mergeCell ref="O236:Q236"/>
    <mergeCell ref="R236:T236"/>
    <mergeCell ref="B234:D234"/>
    <mergeCell ref="E234:F234"/>
    <mergeCell ref="G234:H234"/>
    <mergeCell ref="I234:K234"/>
    <mergeCell ref="L234:N234"/>
    <mergeCell ref="O234:Q234"/>
    <mergeCell ref="R234:T234"/>
    <mergeCell ref="B231:D231"/>
    <mergeCell ref="E231:F231"/>
    <mergeCell ref="G231:H231"/>
    <mergeCell ref="I231:K231"/>
    <mergeCell ref="L231:N231"/>
    <mergeCell ref="O231:Q231"/>
    <mergeCell ref="R231:T231"/>
    <mergeCell ref="B232:D232"/>
    <mergeCell ref="E232:F232"/>
    <mergeCell ref="G232:H232"/>
    <mergeCell ref="I232:K232"/>
    <mergeCell ref="L232:N232"/>
    <mergeCell ref="O232:Q232"/>
    <mergeCell ref="R232:T232"/>
    <mergeCell ref="B229:D229"/>
    <mergeCell ref="E229:F229"/>
    <mergeCell ref="G229:H229"/>
    <mergeCell ref="I229:K229"/>
    <mergeCell ref="L229:N229"/>
    <mergeCell ref="O229:Q229"/>
    <mergeCell ref="R229:T229"/>
    <mergeCell ref="B230:D230"/>
    <mergeCell ref="E230:F230"/>
    <mergeCell ref="G230:H230"/>
    <mergeCell ref="I230:K230"/>
    <mergeCell ref="L230:N230"/>
    <mergeCell ref="O230:Q230"/>
    <mergeCell ref="R230:T230"/>
    <mergeCell ref="B233:D233"/>
    <mergeCell ref="E233:F233"/>
    <mergeCell ref="G233:H233"/>
    <mergeCell ref="I233:K233"/>
    <mergeCell ref="L233:N233"/>
    <mergeCell ref="O233:Q233"/>
    <mergeCell ref="R233:T233"/>
    <mergeCell ref="B227:D227"/>
    <mergeCell ref="E227:F227"/>
    <mergeCell ref="G227:H227"/>
    <mergeCell ref="I227:K227"/>
    <mergeCell ref="L227:N227"/>
    <mergeCell ref="O227:Q227"/>
    <mergeCell ref="R227:T227"/>
    <mergeCell ref="B228:D228"/>
    <mergeCell ref="E228:F228"/>
    <mergeCell ref="G228:H228"/>
    <mergeCell ref="I228:K228"/>
    <mergeCell ref="L228:N228"/>
    <mergeCell ref="O228:Q228"/>
    <mergeCell ref="R228:T228"/>
    <mergeCell ref="B225:D225"/>
    <mergeCell ref="E225:F225"/>
    <mergeCell ref="G225:H225"/>
    <mergeCell ref="I225:K225"/>
    <mergeCell ref="L225:N225"/>
    <mergeCell ref="O225:Q225"/>
    <mergeCell ref="R225:T225"/>
    <mergeCell ref="B226:D226"/>
    <mergeCell ref="E226:F226"/>
    <mergeCell ref="G226:H226"/>
    <mergeCell ref="I226:K226"/>
    <mergeCell ref="L226:N226"/>
    <mergeCell ref="O226:Q226"/>
    <mergeCell ref="R226:T226"/>
    <mergeCell ref="B223:D223"/>
    <mergeCell ref="E223:F223"/>
    <mergeCell ref="G223:H223"/>
    <mergeCell ref="I223:K223"/>
    <mergeCell ref="L223:N223"/>
    <mergeCell ref="O223:Q223"/>
    <mergeCell ref="R223:T223"/>
    <mergeCell ref="B224:D224"/>
    <mergeCell ref="E224:F224"/>
    <mergeCell ref="G224:H224"/>
    <mergeCell ref="I224:K224"/>
    <mergeCell ref="L224:N224"/>
    <mergeCell ref="O224:Q224"/>
    <mergeCell ref="R224:T224"/>
    <mergeCell ref="B221:D221"/>
    <mergeCell ref="E221:F221"/>
    <mergeCell ref="G221:H221"/>
    <mergeCell ref="I221:K221"/>
    <mergeCell ref="L221:N221"/>
    <mergeCell ref="O221:Q221"/>
    <mergeCell ref="R221:T221"/>
    <mergeCell ref="B222:D222"/>
    <mergeCell ref="E222:F222"/>
    <mergeCell ref="G222:H222"/>
    <mergeCell ref="I222:K222"/>
    <mergeCell ref="L222:N222"/>
    <mergeCell ref="O222:Q222"/>
    <mergeCell ref="R222:T222"/>
    <mergeCell ref="B219:D219"/>
    <mergeCell ref="E219:F219"/>
    <mergeCell ref="G219:H219"/>
    <mergeCell ref="I219:K219"/>
    <mergeCell ref="L219:N219"/>
    <mergeCell ref="O219:Q219"/>
    <mergeCell ref="R219:T219"/>
    <mergeCell ref="B220:D220"/>
    <mergeCell ref="E220:F220"/>
    <mergeCell ref="G220:H220"/>
    <mergeCell ref="I220:K220"/>
    <mergeCell ref="L220:N220"/>
    <mergeCell ref="O220:Q220"/>
    <mergeCell ref="R220:T220"/>
    <mergeCell ref="B217:D217"/>
    <mergeCell ref="E217:F217"/>
    <mergeCell ref="G217:H217"/>
    <mergeCell ref="I217:K217"/>
    <mergeCell ref="L217:N217"/>
    <mergeCell ref="O217:Q217"/>
    <mergeCell ref="R217:T217"/>
    <mergeCell ref="B218:D218"/>
    <mergeCell ref="E218:F218"/>
    <mergeCell ref="G218:H218"/>
    <mergeCell ref="I218:K218"/>
    <mergeCell ref="L218:N218"/>
    <mergeCell ref="O218:Q218"/>
    <mergeCell ref="R218:T218"/>
    <mergeCell ref="B215:D215"/>
    <mergeCell ref="E215:F215"/>
    <mergeCell ref="G215:H215"/>
    <mergeCell ref="I215:K215"/>
    <mergeCell ref="L215:N215"/>
    <mergeCell ref="O215:Q215"/>
    <mergeCell ref="R215:T215"/>
    <mergeCell ref="B216:D216"/>
    <mergeCell ref="E216:F216"/>
    <mergeCell ref="G216:H216"/>
    <mergeCell ref="I216:K216"/>
    <mergeCell ref="L216:N216"/>
    <mergeCell ref="O216:Q216"/>
    <mergeCell ref="R216:T216"/>
    <mergeCell ref="B213:D213"/>
    <mergeCell ref="E213:F213"/>
    <mergeCell ref="G213:H213"/>
    <mergeCell ref="I213:K213"/>
    <mergeCell ref="L213:N213"/>
    <mergeCell ref="O213:Q213"/>
    <mergeCell ref="R213:T213"/>
    <mergeCell ref="B214:D214"/>
    <mergeCell ref="E214:F214"/>
    <mergeCell ref="G214:H214"/>
    <mergeCell ref="I214:K214"/>
    <mergeCell ref="L214:N214"/>
    <mergeCell ref="O214:Q214"/>
    <mergeCell ref="R214:T214"/>
    <mergeCell ref="B211:D211"/>
    <mergeCell ref="E211:F211"/>
    <mergeCell ref="G211:H211"/>
    <mergeCell ref="I211:K211"/>
    <mergeCell ref="L211:N211"/>
    <mergeCell ref="O211:Q211"/>
    <mergeCell ref="R211:T211"/>
    <mergeCell ref="B212:D212"/>
    <mergeCell ref="E212:F212"/>
    <mergeCell ref="G212:H212"/>
    <mergeCell ref="I212:K212"/>
    <mergeCell ref="L212:N212"/>
    <mergeCell ref="O212:Q212"/>
    <mergeCell ref="R212:T212"/>
    <mergeCell ref="B209:D209"/>
    <mergeCell ref="E209:F209"/>
    <mergeCell ref="G209:H209"/>
    <mergeCell ref="I209:K209"/>
    <mergeCell ref="L209:N209"/>
    <mergeCell ref="O209:Q209"/>
    <mergeCell ref="R209:T209"/>
    <mergeCell ref="B210:D210"/>
    <mergeCell ref="E210:F210"/>
    <mergeCell ref="G210:H210"/>
    <mergeCell ref="I210:K210"/>
    <mergeCell ref="L210:N210"/>
    <mergeCell ref="O210:Q210"/>
    <mergeCell ref="R210:T210"/>
    <mergeCell ref="B207:D207"/>
    <mergeCell ref="E207:F207"/>
    <mergeCell ref="G207:H207"/>
    <mergeCell ref="I207:K207"/>
    <mergeCell ref="L207:N207"/>
    <mergeCell ref="O207:Q207"/>
    <mergeCell ref="R207:T207"/>
    <mergeCell ref="B208:D208"/>
    <mergeCell ref="E208:F208"/>
    <mergeCell ref="G208:H208"/>
    <mergeCell ref="I208:K208"/>
    <mergeCell ref="L208:N208"/>
    <mergeCell ref="O208:Q208"/>
    <mergeCell ref="R208:T208"/>
    <mergeCell ref="B205:D205"/>
    <mergeCell ref="E205:F205"/>
    <mergeCell ref="G205:H205"/>
    <mergeCell ref="I205:K205"/>
    <mergeCell ref="L205:N205"/>
    <mergeCell ref="O205:Q205"/>
    <mergeCell ref="R205:T205"/>
    <mergeCell ref="B206:D206"/>
    <mergeCell ref="E206:F206"/>
    <mergeCell ref="G206:H206"/>
    <mergeCell ref="I206:K206"/>
    <mergeCell ref="L206:N206"/>
    <mergeCell ref="O206:Q206"/>
    <mergeCell ref="R206:T206"/>
    <mergeCell ref="B203:D203"/>
    <mergeCell ref="E203:F203"/>
    <mergeCell ref="G203:H203"/>
    <mergeCell ref="I203:K203"/>
    <mergeCell ref="L203:N203"/>
    <mergeCell ref="O203:Q203"/>
    <mergeCell ref="R203:T203"/>
    <mergeCell ref="B204:D204"/>
    <mergeCell ref="E204:F204"/>
    <mergeCell ref="G204:H204"/>
    <mergeCell ref="I204:K204"/>
    <mergeCell ref="L204:N204"/>
    <mergeCell ref="O204:Q204"/>
    <mergeCell ref="R204:T204"/>
    <mergeCell ref="B201:D201"/>
    <mergeCell ref="E201:F201"/>
    <mergeCell ref="G201:H201"/>
    <mergeCell ref="I201:K201"/>
    <mergeCell ref="L201:N201"/>
    <mergeCell ref="O201:Q201"/>
    <mergeCell ref="R201:T201"/>
    <mergeCell ref="B202:D202"/>
    <mergeCell ref="E202:F202"/>
    <mergeCell ref="G202:H202"/>
    <mergeCell ref="I202:K202"/>
    <mergeCell ref="L202:N202"/>
    <mergeCell ref="O202:Q202"/>
    <mergeCell ref="R202:T202"/>
    <mergeCell ref="B199:D199"/>
    <mergeCell ref="E199:F199"/>
    <mergeCell ref="G199:H199"/>
    <mergeCell ref="I199:K199"/>
    <mergeCell ref="L199:N199"/>
    <mergeCell ref="O199:Q199"/>
    <mergeCell ref="R199:T199"/>
    <mergeCell ref="B200:D200"/>
    <mergeCell ref="E200:F200"/>
    <mergeCell ref="G200:H200"/>
    <mergeCell ref="I200:K200"/>
    <mergeCell ref="L200:N200"/>
    <mergeCell ref="O200:Q200"/>
    <mergeCell ref="R200:T200"/>
    <mergeCell ref="B197:D197"/>
    <mergeCell ref="E197:F197"/>
    <mergeCell ref="G197:H197"/>
    <mergeCell ref="I197:K197"/>
    <mergeCell ref="L197:N197"/>
    <mergeCell ref="O197:Q197"/>
    <mergeCell ref="R197:T197"/>
    <mergeCell ref="B198:D198"/>
    <mergeCell ref="E198:F198"/>
    <mergeCell ref="G198:H198"/>
    <mergeCell ref="I198:K198"/>
    <mergeCell ref="L198:N198"/>
    <mergeCell ref="O198:Q198"/>
    <mergeCell ref="R198:T198"/>
    <mergeCell ref="B195:D195"/>
    <mergeCell ref="E195:F195"/>
    <mergeCell ref="G195:H195"/>
    <mergeCell ref="I195:K195"/>
    <mergeCell ref="L195:N195"/>
    <mergeCell ref="O195:Q195"/>
    <mergeCell ref="R195:T195"/>
    <mergeCell ref="B196:D196"/>
    <mergeCell ref="E196:F196"/>
    <mergeCell ref="G196:H196"/>
    <mergeCell ref="I196:K196"/>
    <mergeCell ref="L196:N196"/>
    <mergeCell ref="O196:Q196"/>
    <mergeCell ref="R196:T196"/>
    <mergeCell ref="B193:D193"/>
    <mergeCell ref="E193:F193"/>
    <mergeCell ref="G193:H193"/>
    <mergeCell ref="I193:K193"/>
    <mergeCell ref="L193:N193"/>
    <mergeCell ref="O193:Q193"/>
    <mergeCell ref="R193:T193"/>
    <mergeCell ref="B194:D194"/>
    <mergeCell ref="E194:F194"/>
    <mergeCell ref="G194:H194"/>
    <mergeCell ref="I194:K194"/>
    <mergeCell ref="L194:N194"/>
    <mergeCell ref="O194:Q194"/>
    <mergeCell ref="R194:T194"/>
    <mergeCell ref="B191:D191"/>
    <mergeCell ref="E191:F191"/>
    <mergeCell ref="G191:H191"/>
    <mergeCell ref="I191:K191"/>
    <mergeCell ref="L191:N191"/>
    <mergeCell ref="O191:Q191"/>
    <mergeCell ref="R191:T191"/>
    <mergeCell ref="B192:D192"/>
    <mergeCell ref="E192:F192"/>
    <mergeCell ref="G192:H192"/>
    <mergeCell ref="I192:K192"/>
    <mergeCell ref="L192:N192"/>
    <mergeCell ref="O192:Q192"/>
    <mergeCell ref="R192:T192"/>
    <mergeCell ref="B189:D189"/>
    <mergeCell ref="E189:F189"/>
    <mergeCell ref="G189:H189"/>
    <mergeCell ref="I189:K189"/>
    <mergeCell ref="L189:N189"/>
    <mergeCell ref="O189:Q189"/>
    <mergeCell ref="R189:T189"/>
    <mergeCell ref="B190:D190"/>
    <mergeCell ref="E190:F190"/>
    <mergeCell ref="G190:H190"/>
    <mergeCell ref="I190:K190"/>
    <mergeCell ref="L190:N190"/>
    <mergeCell ref="O190:Q190"/>
    <mergeCell ref="R190:T190"/>
    <mergeCell ref="B187:D187"/>
    <mergeCell ref="E187:F187"/>
    <mergeCell ref="G187:H187"/>
    <mergeCell ref="I187:K187"/>
    <mergeCell ref="L187:N187"/>
    <mergeCell ref="O187:Q187"/>
    <mergeCell ref="R187:T187"/>
    <mergeCell ref="B188:D188"/>
    <mergeCell ref="E188:F188"/>
    <mergeCell ref="G188:H188"/>
    <mergeCell ref="I188:K188"/>
    <mergeCell ref="L188:N188"/>
    <mergeCell ref="O188:Q188"/>
    <mergeCell ref="R188:T188"/>
    <mergeCell ref="B185:D185"/>
    <mergeCell ref="E185:F185"/>
    <mergeCell ref="G185:H185"/>
    <mergeCell ref="I185:K185"/>
    <mergeCell ref="L185:N185"/>
    <mergeCell ref="O185:Q185"/>
    <mergeCell ref="R185:T185"/>
    <mergeCell ref="B186:D186"/>
    <mergeCell ref="E186:F186"/>
    <mergeCell ref="G186:H186"/>
    <mergeCell ref="I186:K186"/>
    <mergeCell ref="L186:N186"/>
    <mergeCell ref="O186:Q186"/>
    <mergeCell ref="R186:T186"/>
    <mergeCell ref="B183:D183"/>
    <mergeCell ref="E183:F183"/>
    <mergeCell ref="G183:H183"/>
    <mergeCell ref="I183:K183"/>
    <mergeCell ref="L183:N183"/>
    <mergeCell ref="O183:Q183"/>
    <mergeCell ref="R183:T183"/>
    <mergeCell ref="B184:D184"/>
    <mergeCell ref="E184:F184"/>
    <mergeCell ref="G184:H184"/>
    <mergeCell ref="I184:K184"/>
    <mergeCell ref="L184:N184"/>
    <mergeCell ref="O184:Q184"/>
    <mergeCell ref="R184:T184"/>
    <mergeCell ref="B181:D181"/>
    <mergeCell ref="E181:F181"/>
    <mergeCell ref="G181:H181"/>
    <mergeCell ref="I181:K181"/>
    <mergeCell ref="L181:N181"/>
    <mergeCell ref="O181:Q181"/>
    <mergeCell ref="R181:T181"/>
    <mergeCell ref="B182:D182"/>
    <mergeCell ref="E182:F182"/>
    <mergeCell ref="G182:H182"/>
    <mergeCell ref="I182:K182"/>
    <mergeCell ref="L182:N182"/>
    <mergeCell ref="O182:Q182"/>
    <mergeCell ref="R182:T182"/>
    <mergeCell ref="B179:D179"/>
    <mergeCell ref="E179:F179"/>
    <mergeCell ref="G179:H179"/>
    <mergeCell ref="I179:K179"/>
    <mergeCell ref="L179:N179"/>
    <mergeCell ref="O179:Q179"/>
    <mergeCell ref="R179:T179"/>
    <mergeCell ref="B180:D180"/>
    <mergeCell ref="E180:F180"/>
    <mergeCell ref="G180:H180"/>
    <mergeCell ref="I180:K180"/>
    <mergeCell ref="L180:N180"/>
    <mergeCell ref="O180:Q180"/>
    <mergeCell ref="R180:T180"/>
    <mergeCell ref="B177:D177"/>
    <mergeCell ref="E177:F177"/>
    <mergeCell ref="G177:H177"/>
    <mergeCell ref="I177:K177"/>
    <mergeCell ref="L177:N177"/>
    <mergeCell ref="O177:Q177"/>
    <mergeCell ref="R177:T177"/>
    <mergeCell ref="B178:D178"/>
    <mergeCell ref="E178:F178"/>
    <mergeCell ref="G178:H178"/>
    <mergeCell ref="I178:K178"/>
    <mergeCell ref="L178:N178"/>
    <mergeCell ref="O178:Q178"/>
    <mergeCell ref="R178:T178"/>
    <mergeCell ref="B175:D175"/>
    <mergeCell ref="E175:F175"/>
    <mergeCell ref="G175:H175"/>
    <mergeCell ref="I175:K175"/>
    <mergeCell ref="L175:N175"/>
    <mergeCell ref="O175:Q175"/>
    <mergeCell ref="R175:T175"/>
    <mergeCell ref="B176:D176"/>
    <mergeCell ref="E176:F176"/>
    <mergeCell ref="G176:H176"/>
    <mergeCell ref="I176:K176"/>
    <mergeCell ref="L176:N176"/>
    <mergeCell ref="O176:Q176"/>
    <mergeCell ref="R176:T176"/>
    <mergeCell ref="B170:U170"/>
    <mergeCell ref="B171:D174"/>
    <mergeCell ref="E171:F174"/>
    <mergeCell ref="G171:U171"/>
    <mergeCell ref="G172:H174"/>
    <mergeCell ref="I172:N172"/>
    <mergeCell ref="O172:U172"/>
    <mergeCell ref="I173:K174"/>
    <mergeCell ref="L173:N174"/>
    <mergeCell ref="O173:Q174"/>
    <mergeCell ref="R173:T174"/>
    <mergeCell ref="U173:U174"/>
    <mergeCell ref="B167:F167"/>
    <mergeCell ref="G167:H167"/>
    <mergeCell ref="I167:L167"/>
    <mergeCell ref="N167:Q167"/>
    <mergeCell ref="R167:U167"/>
    <mergeCell ref="B168:F168"/>
    <mergeCell ref="G168:U168"/>
    <mergeCell ref="B169:F169"/>
    <mergeCell ref="G169:U169"/>
    <mergeCell ref="B163:F163"/>
    <mergeCell ref="G163:U163"/>
    <mergeCell ref="B164:F164"/>
    <mergeCell ref="G164:U164"/>
    <mergeCell ref="B165:F165"/>
    <mergeCell ref="G165:U165"/>
    <mergeCell ref="B166:F166"/>
    <mergeCell ref="G166:H166"/>
    <mergeCell ref="I166:L166"/>
    <mergeCell ref="N166:Q166"/>
    <mergeCell ref="R166:S166"/>
    <mergeCell ref="T166:U166"/>
    <mergeCell ref="B158:U158"/>
    <mergeCell ref="B162:F162"/>
    <mergeCell ref="G162:U162"/>
    <mergeCell ref="J144:O144"/>
    <mergeCell ref="J150:O150"/>
    <mergeCell ref="B150:G150"/>
    <mergeCell ref="R150:U150"/>
    <mergeCell ref="J145:O145"/>
    <mergeCell ref="B146:G149"/>
    <mergeCell ref="R145:U145"/>
    <mergeCell ref="J146:O149"/>
    <mergeCell ref="R146:U149"/>
    <mergeCell ref="B4:U4"/>
    <mergeCell ref="B8:F8"/>
    <mergeCell ref="G8:U8"/>
    <mergeCell ref="B9:F9"/>
    <mergeCell ref="G9:U9"/>
    <mergeCell ref="B10:F10"/>
    <mergeCell ref="G10:U10"/>
    <mergeCell ref="B13:F13"/>
    <mergeCell ref="G13:H13"/>
    <mergeCell ref="I13:L13"/>
    <mergeCell ref="N13:Q13"/>
    <mergeCell ref="R13:U13"/>
    <mergeCell ref="B14:F14"/>
    <mergeCell ref="G14:U14"/>
    <mergeCell ref="B11:F11"/>
    <mergeCell ref="G11:U11"/>
    <mergeCell ref="B12:F12"/>
    <mergeCell ref="I23:K23"/>
    <mergeCell ref="L23:N23"/>
    <mergeCell ref="O24:Q24"/>
    <mergeCell ref="R24:T24"/>
    <mergeCell ref="G12:H12"/>
    <mergeCell ref="I12:L12"/>
    <mergeCell ref="N12:Q12"/>
    <mergeCell ref="R12:S12"/>
    <mergeCell ref="T12:U12"/>
    <mergeCell ref="B15:F15"/>
    <mergeCell ref="G15:U15"/>
    <mergeCell ref="B16:U16"/>
    <mergeCell ref="B17:D20"/>
    <mergeCell ref="E17:F20"/>
    <mergeCell ref="G17:U17"/>
    <mergeCell ref="G18:H20"/>
    <mergeCell ref="I18:N18"/>
    <mergeCell ref="O18:U18"/>
    <mergeCell ref="I19:K20"/>
    <mergeCell ref="L19:N20"/>
    <mergeCell ref="O19:Q20"/>
    <mergeCell ref="R19:T20"/>
    <mergeCell ref="U19:U20"/>
    <mergeCell ref="B21:D21"/>
    <mergeCell ref="E21:F21"/>
    <mergeCell ref="G21:H21"/>
    <mergeCell ref="I21:K21"/>
    <mergeCell ref="L21:N21"/>
    <mergeCell ref="O21:Q21"/>
    <mergeCell ref="R21:T21"/>
    <mergeCell ref="I82:K82"/>
    <mergeCell ref="L82:N82"/>
    <mergeCell ref="O82:Q82"/>
    <mergeCell ref="R82:T82"/>
    <mergeCell ref="R25:T25"/>
    <mergeCell ref="B80:D80"/>
    <mergeCell ref="E80:F80"/>
    <mergeCell ref="G80:H80"/>
    <mergeCell ref="I80:K80"/>
    <mergeCell ref="L80:N80"/>
    <mergeCell ref="O80:Q80"/>
    <mergeCell ref="R80:T80"/>
    <mergeCell ref="B25:D25"/>
    <mergeCell ref="E25:F25"/>
    <mergeCell ref="G25:H25"/>
    <mergeCell ref="I25:K25"/>
    <mergeCell ref="L25:N25"/>
    <mergeCell ref="O25:Q25"/>
    <mergeCell ref="B26:D26"/>
    <mergeCell ref="E26:F26"/>
    <mergeCell ref="G26:H26"/>
    <mergeCell ref="I26:K26"/>
    <mergeCell ref="L26:N26"/>
    <mergeCell ref="B29:D29"/>
    <mergeCell ref="E29:F29"/>
    <mergeCell ref="G29:H29"/>
    <mergeCell ref="I29:K29"/>
    <mergeCell ref="L29:N29"/>
    <mergeCell ref="O29:Q29"/>
    <mergeCell ref="R29:T29"/>
    <mergeCell ref="B30:D30"/>
    <mergeCell ref="O26:Q26"/>
    <mergeCell ref="B85:D85"/>
    <mergeCell ref="E85:F85"/>
    <mergeCell ref="G85:H85"/>
    <mergeCell ref="I85:K85"/>
    <mergeCell ref="L85:N85"/>
    <mergeCell ref="O85:Q85"/>
    <mergeCell ref="R85:T85"/>
    <mergeCell ref="B83:D83"/>
    <mergeCell ref="E83:F83"/>
    <mergeCell ref="G83:H83"/>
    <mergeCell ref="I83:K83"/>
    <mergeCell ref="L83:N83"/>
    <mergeCell ref="O83:Q83"/>
    <mergeCell ref="B86:F86"/>
    <mergeCell ref="G86:N86"/>
    <mergeCell ref="O86:U86"/>
    <mergeCell ref="B88:F91"/>
    <mergeCell ref="G88:U88"/>
    <mergeCell ref="G89:H91"/>
    <mergeCell ref="I89:N89"/>
    <mergeCell ref="O89:U89"/>
    <mergeCell ref="I90:K90"/>
    <mergeCell ref="L90:N90"/>
    <mergeCell ref="B84:D84"/>
    <mergeCell ref="E84:F84"/>
    <mergeCell ref="G84:H84"/>
    <mergeCell ref="I84:K84"/>
    <mergeCell ref="L84:N84"/>
    <mergeCell ref="O84:Q84"/>
    <mergeCell ref="R84:T84"/>
    <mergeCell ref="B94:F94"/>
    <mergeCell ref="G94:H94"/>
    <mergeCell ref="B96:F96"/>
    <mergeCell ref="G96:H96"/>
    <mergeCell ref="B100:F100"/>
    <mergeCell ref="G100:H100"/>
    <mergeCell ref="O90:Q90"/>
    <mergeCell ref="R90:T90"/>
    <mergeCell ref="U90:U91"/>
    <mergeCell ref="B92:U92"/>
    <mergeCell ref="B93:F93"/>
    <mergeCell ref="G93:H93"/>
    <mergeCell ref="B97:F97"/>
    <mergeCell ref="G97:H97"/>
    <mergeCell ref="B98:F98"/>
    <mergeCell ref="G98:H98"/>
    <mergeCell ref="B99:F99"/>
    <mergeCell ref="G99:H99"/>
    <mergeCell ref="B95:F95"/>
    <mergeCell ref="G95:H95"/>
    <mergeCell ref="B102:F102"/>
    <mergeCell ref="G102:H102"/>
    <mergeCell ref="B103:F103"/>
    <mergeCell ref="G103:H103"/>
    <mergeCell ref="B101:F101"/>
    <mergeCell ref="G101:H101"/>
    <mergeCell ref="B104:F104"/>
    <mergeCell ref="G104:H104"/>
    <mergeCell ref="B105:F105"/>
    <mergeCell ref="G105:H105"/>
    <mergeCell ref="B106:F106"/>
    <mergeCell ref="G106:H106"/>
    <mergeCell ref="B108:F108"/>
    <mergeCell ref="B109:F109"/>
    <mergeCell ref="B114:F114"/>
    <mergeCell ref="G114:H114"/>
    <mergeCell ref="G108:H108"/>
    <mergeCell ref="G109:H109"/>
    <mergeCell ref="B111:F111"/>
    <mergeCell ref="G111:H111"/>
    <mergeCell ref="B112:F112"/>
    <mergeCell ref="G112:H112"/>
    <mergeCell ref="B113:F113"/>
    <mergeCell ref="G113:H113"/>
    <mergeCell ref="B110:F110"/>
    <mergeCell ref="G110:H110"/>
    <mergeCell ref="J119:K119"/>
    <mergeCell ref="L119:M119"/>
    <mergeCell ref="N119:O119"/>
    <mergeCell ref="P119:Q119"/>
    <mergeCell ref="R119:S119"/>
    <mergeCell ref="T119:U119"/>
    <mergeCell ref="B115:F115"/>
    <mergeCell ref="G115:H115"/>
    <mergeCell ref="B117:U117"/>
    <mergeCell ref="B118:C119"/>
    <mergeCell ref="D118:I118"/>
    <mergeCell ref="J118:O118"/>
    <mergeCell ref="P118:T118"/>
    <mergeCell ref="D119:E119"/>
    <mergeCell ref="F119:G119"/>
    <mergeCell ref="H119:I119"/>
    <mergeCell ref="J135:O135"/>
    <mergeCell ref="R135:U135"/>
    <mergeCell ref="P122:Q122"/>
    <mergeCell ref="R122:S122"/>
    <mergeCell ref="T122:U122"/>
    <mergeCell ref="B125:D125"/>
    <mergeCell ref="E125:U125"/>
    <mergeCell ref="B126:U132"/>
    <mergeCell ref="N121:O121"/>
    <mergeCell ref="P121:Q121"/>
    <mergeCell ref="R121:S121"/>
    <mergeCell ref="T121:U121"/>
    <mergeCell ref="D122:E122"/>
    <mergeCell ref="F122:G122"/>
    <mergeCell ref="H122:I122"/>
    <mergeCell ref="J122:K122"/>
    <mergeCell ref="L122:M122"/>
    <mergeCell ref="B141:G141"/>
    <mergeCell ref="J141:O141"/>
    <mergeCell ref="R141:U141"/>
    <mergeCell ref="B136:G136"/>
    <mergeCell ref="J136:O140"/>
    <mergeCell ref="R136:U140"/>
    <mergeCell ref="B137:G140"/>
    <mergeCell ref="N122:O122"/>
    <mergeCell ref="N120:O120"/>
    <mergeCell ref="P120:Q120"/>
    <mergeCell ref="R120:S120"/>
    <mergeCell ref="T120:U120"/>
    <mergeCell ref="B121:C121"/>
    <mergeCell ref="D121:E121"/>
    <mergeCell ref="F121:G121"/>
    <mergeCell ref="H121:I121"/>
    <mergeCell ref="J121:K121"/>
    <mergeCell ref="L121:M121"/>
    <mergeCell ref="B120:C120"/>
    <mergeCell ref="D120:E120"/>
    <mergeCell ref="F120:G120"/>
    <mergeCell ref="H120:I120"/>
    <mergeCell ref="J120:K120"/>
    <mergeCell ref="L120:M120"/>
    <mergeCell ref="B135:G135"/>
    <mergeCell ref="I27:K27"/>
    <mergeCell ref="L27:N27"/>
    <mergeCell ref="O27:Q27"/>
    <mergeCell ref="R27:T27"/>
    <mergeCell ref="B28:D28"/>
    <mergeCell ref="E28:F28"/>
    <mergeCell ref="G28:H28"/>
    <mergeCell ref="I28:K28"/>
    <mergeCell ref="L28:N28"/>
    <mergeCell ref="O28:Q28"/>
    <mergeCell ref="R28:T28"/>
    <mergeCell ref="B22:D22"/>
    <mergeCell ref="E22:F22"/>
    <mergeCell ref="G22:H22"/>
    <mergeCell ref="I22:K22"/>
    <mergeCell ref="L22:N22"/>
    <mergeCell ref="O22:Q22"/>
    <mergeCell ref="R22:T22"/>
    <mergeCell ref="R26:T26"/>
    <mergeCell ref="B27:D27"/>
    <mergeCell ref="E27:F27"/>
    <mergeCell ref="G27:H27"/>
    <mergeCell ref="B23:D23"/>
    <mergeCell ref="E23:F23"/>
    <mergeCell ref="G23:H23"/>
    <mergeCell ref="O23:Q23"/>
    <mergeCell ref="R23:T23"/>
    <mergeCell ref="B24:D24"/>
    <mergeCell ref="E24:F24"/>
    <mergeCell ref="G24:H24"/>
    <mergeCell ref="I24:K24"/>
    <mergeCell ref="L24:N24"/>
    <mergeCell ref="E30:F30"/>
    <mergeCell ref="G30:H30"/>
    <mergeCell ref="I30:K30"/>
    <mergeCell ref="L30:N30"/>
    <mergeCell ref="O30:Q30"/>
    <mergeCell ref="R30:T30"/>
    <mergeCell ref="B31:D31"/>
    <mergeCell ref="E31:F31"/>
    <mergeCell ref="G31:H31"/>
    <mergeCell ref="I31:K31"/>
    <mergeCell ref="L31:N31"/>
    <mergeCell ref="O31:Q31"/>
    <mergeCell ref="R31:T31"/>
    <mergeCell ref="B32:D32"/>
    <mergeCell ref="E32:F32"/>
    <mergeCell ref="G32:H32"/>
    <mergeCell ref="I32:K32"/>
    <mergeCell ref="L32:N32"/>
    <mergeCell ref="O32:Q32"/>
    <mergeCell ref="R32:T32"/>
    <mergeCell ref="B33:D33"/>
    <mergeCell ref="E33:F33"/>
    <mergeCell ref="G33:H33"/>
    <mergeCell ref="I33:K33"/>
    <mergeCell ref="L33:N33"/>
    <mergeCell ref="O33:Q33"/>
    <mergeCell ref="R33:T33"/>
    <mergeCell ref="B34:D34"/>
    <mergeCell ref="E34:F34"/>
    <mergeCell ref="G34:H34"/>
    <mergeCell ref="I34:K34"/>
    <mergeCell ref="L34:N34"/>
    <mergeCell ref="O34:Q34"/>
    <mergeCell ref="R34:T34"/>
    <mergeCell ref="B35:D35"/>
    <mergeCell ref="E35:F35"/>
    <mergeCell ref="G35:H35"/>
    <mergeCell ref="I35:K35"/>
    <mergeCell ref="L35:N35"/>
    <mergeCell ref="O35:Q35"/>
    <mergeCell ref="R35:T35"/>
    <mergeCell ref="B36:D36"/>
    <mergeCell ref="E36:F36"/>
    <mergeCell ref="G36:H36"/>
    <mergeCell ref="I36:K36"/>
    <mergeCell ref="L36:N36"/>
    <mergeCell ref="O36:Q36"/>
    <mergeCell ref="R36:T36"/>
    <mergeCell ref="B37:D37"/>
    <mergeCell ref="E37:F37"/>
    <mergeCell ref="G37:H37"/>
    <mergeCell ref="I37:K37"/>
    <mergeCell ref="L37:N37"/>
    <mergeCell ref="O37:Q37"/>
    <mergeCell ref="R37:T37"/>
    <mergeCell ref="B38:D38"/>
    <mergeCell ref="E38:F38"/>
    <mergeCell ref="G38:H38"/>
    <mergeCell ref="I38:K38"/>
    <mergeCell ref="L38:N38"/>
    <mergeCell ref="O38:Q38"/>
    <mergeCell ref="R38:T38"/>
    <mergeCell ref="B39:D39"/>
    <mergeCell ref="E39:F39"/>
    <mergeCell ref="G39:H39"/>
    <mergeCell ref="I39:K39"/>
    <mergeCell ref="L39:N39"/>
    <mergeCell ref="O39:Q39"/>
    <mergeCell ref="R39:T39"/>
    <mergeCell ref="B40:D40"/>
    <mergeCell ref="E40:F40"/>
    <mergeCell ref="G40:H40"/>
    <mergeCell ref="I40:K40"/>
    <mergeCell ref="L40:N40"/>
    <mergeCell ref="O40:Q40"/>
    <mergeCell ref="R40:T40"/>
    <mergeCell ref="B41:D41"/>
    <mergeCell ref="E41:F41"/>
    <mergeCell ref="G41:H41"/>
    <mergeCell ref="I41:K41"/>
    <mergeCell ref="L41:N41"/>
    <mergeCell ref="O41:Q41"/>
    <mergeCell ref="R41:T41"/>
    <mergeCell ref="B42:D42"/>
    <mergeCell ref="E42:F42"/>
    <mergeCell ref="G42:H42"/>
    <mergeCell ref="I42:K42"/>
    <mergeCell ref="L42:N42"/>
    <mergeCell ref="O42:Q42"/>
    <mergeCell ref="R42:T42"/>
    <mergeCell ref="B43:D43"/>
    <mergeCell ref="E43:F43"/>
    <mergeCell ref="G43:H43"/>
    <mergeCell ref="I43:K43"/>
    <mergeCell ref="L43:N43"/>
    <mergeCell ref="O43:Q43"/>
    <mergeCell ref="R43:T43"/>
    <mergeCell ref="B44:D44"/>
    <mergeCell ref="E44:F44"/>
    <mergeCell ref="G44:H44"/>
    <mergeCell ref="I44:K44"/>
    <mergeCell ref="L44:N44"/>
    <mergeCell ref="O44:Q44"/>
    <mergeCell ref="R44:T44"/>
    <mergeCell ref="B45:D45"/>
    <mergeCell ref="E45:F45"/>
    <mergeCell ref="G45:H45"/>
    <mergeCell ref="I45:K45"/>
    <mergeCell ref="L45:N45"/>
    <mergeCell ref="O45:Q45"/>
    <mergeCell ref="R45:T45"/>
    <mergeCell ref="B46:D46"/>
    <mergeCell ref="E46:F46"/>
    <mergeCell ref="G46:H46"/>
    <mergeCell ref="I46:K46"/>
    <mergeCell ref="L46:N46"/>
    <mergeCell ref="O46:Q46"/>
    <mergeCell ref="R46:T46"/>
    <mergeCell ref="B47:D47"/>
    <mergeCell ref="E47:F47"/>
    <mergeCell ref="G47:H47"/>
    <mergeCell ref="I47:K47"/>
    <mergeCell ref="L47:N47"/>
    <mergeCell ref="O47:Q47"/>
    <mergeCell ref="R47:T47"/>
    <mergeCell ref="B48:D48"/>
    <mergeCell ref="E48:F48"/>
    <mergeCell ref="G48:H48"/>
    <mergeCell ref="I48:K48"/>
    <mergeCell ref="L48:N48"/>
    <mergeCell ref="O48:Q48"/>
    <mergeCell ref="R48:T48"/>
    <mergeCell ref="B49:D49"/>
    <mergeCell ref="E49:F49"/>
    <mergeCell ref="G49:H49"/>
    <mergeCell ref="I49:K49"/>
    <mergeCell ref="L49:N49"/>
    <mergeCell ref="O49:Q49"/>
    <mergeCell ref="R49:T49"/>
    <mergeCell ref="B50:D50"/>
    <mergeCell ref="E50:F50"/>
    <mergeCell ref="G50:H50"/>
    <mergeCell ref="I50:K50"/>
    <mergeCell ref="L50:N50"/>
    <mergeCell ref="O50:Q50"/>
    <mergeCell ref="R50:T50"/>
    <mergeCell ref="B51:D51"/>
    <mergeCell ref="E51:F51"/>
    <mergeCell ref="G51:H51"/>
    <mergeCell ref="I51:K51"/>
    <mergeCell ref="L51:N51"/>
    <mergeCell ref="O51:Q51"/>
    <mergeCell ref="R51:T51"/>
    <mergeCell ref="B52:D52"/>
    <mergeCell ref="E52:F52"/>
    <mergeCell ref="G52:H52"/>
    <mergeCell ref="I52:K52"/>
    <mergeCell ref="L52:N52"/>
    <mergeCell ref="O52:Q52"/>
    <mergeCell ref="R52:T52"/>
    <mergeCell ref="I57:K57"/>
    <mergeCell ref="L57:N57"/>
    <mergeCell ref="O57:Q57"/>
    <mergeCell ref="R57:T57"/>
    <mergeCell ref="B53:D53"/>
    <mergeCell ref="E53:F53"/>
    <mergeCell ref="G53:H53"/>
    <mergeCell ref="I53:K53"/>
    <mergeCell ref="L53:N53"/>
    <mergeCell ref="O53:Q53"/>
    <mergeCell ref="R53:T53"/>
    <mergeCell ref="B54:D54"/>
    <mergeCell ref="E54:F54"/>
    <mergeCell ref="G54:H54"/>
    <mergeCell ref="I54:K54"/>
    <mergeCell ref="L54:N54"/>
    <mergeCell ref="O54:Q54"/>
    <mergeCell ref="R54:T54"/>
    <mergeCell ref="B58:D58"/>
    <mergeCell ref="E58:F58"/>
    <mergeCell ref="G58:H58"/>
    <mergeCell ref="I58:K58"/>
    <mergeCell ref="L58:N58"/>
    <mergeCell ref="O58:Q58"/>
    <mergeCell ref="R58:T58"/>
    <mergeCell ref="B55:D55"/>
    <mergeCell ref="E55:F55"/>
    <mergeCell ref="G55:H55"/>
    <mergeCell ref="I55:K55"/>
    <mergeCell ref="L55:N55"/>
    <mergeCell ref="O55:Q55"/>
    <mergeCell ref="R55:T55"/>
    <mergeCell ref="B56:D56"/>
    <mergeCell ref="E56:F56"/>
    <mergeCell ref="G56:H56"/>
    <mergeCell ref="I56:K56"/>
    <mergeCell ref="L56:N56"/>
    <mergeCell ref="O56:Q56"/>
    <mergeCell ref="R56:T56"/>
    <mergeCell ref="B57:D57"/>
    <mergeCell ref="E57:F57"/>
    <mergeCell ref="G57:H57"/>
    <mergeCell ref="B59:D59"/>
    <mergeCell ref="E59:F59"/>
    <mergeCell ref="G59:H59"/>
    <mergeCell ref="I59:K59"/>
    <mergeCell ref="L59:N59"/>
    <mergeCell ref="O59:Q59"/>
    <mergeCell ref="R59:T59"/>
    <mergeCell ref="B60:D60"/>
    <mergeCell ref="E60:F60"/>
    <mergeCell ref="G60:H60"/>
    <mergeCell ref="I60:K60"/>
    <mergeCell ref="L60:N60"/>
    <mergeCell ref="O60:Q60"/>
    <mergeCell ref="R60:T60"/>
    <mergeCell ref="B61:D61"/>
    <mergeCell ref="E61:F61"/>
    <mergeCell ref="G61:H61"/>
    <mergeCell ref="I61:K61"/>
    <mergeCell ref="L61:N61"/>
    <mergeCell ref="O61:Q61"/>
    <mergeCell ref="R61:T61"/>
    <mergeCell ref="B62:D62"/>
    <mergeCell ref="E62:F62"/>
    <mergeCell ref="G62:H62"/>
    <mergeCell ref="I62:K62"/>
    <mergeCell ref="L62:N62"/>
    <mergeCell ref="O62:Q62"/>
    <mergeCell ref="R62:T62"/>
    <mergeCell ref="B63:D63"/>
    <mergeCell ref="E63:F63"/>
    <mergeCell ref="G63:H63"/>
    <mergeCell ref="I63:K63"/>
    <mergeCell ref="L63:N63"/>
    <mergeCell ref="O63:Q63"/>
    <mergeCell ref="R63:T63"/>
    <mergeCell ref="B64:D64"/>
    <mergeCell ref="E64:F64"/>
    <mergeCell ref="G64:H64"/>
    <mergeCell ref="I64:K64"/>
    <mergeCell ref="L64:N64"/>
    <mergeCell ref="O64:Q64"/>
    <mergeCell ref="R64:T64"/>
    <mergeCell ref="B65:D65"/>
    <mergeCell ref="E65:F65"/>
    <mergeCell ref="G65:H65"/>
    <mergeCell ref="I65:K65"/>
    <mergeCell ref="L65:N65"/>
    <mergeCell ref="O65:Q65"/>
    <mergeCell ref="R65:T65"/>
    <mergeCell ref="B66:D66"/>
    <mergeCell ref="E66:F66"/>
    <mergeCell ref="G66:H66"/>
    <mergeCell ref="I66:K66"/>
    <mergeCell ref="L66:N66"/>
    <mergeCell ref="O66:Q66"/>
    <mergeCell ref="R66:T66"/>
    <mergeCell ref="B67:D67"/>
    <mergeCell ref="E67:F67"/>
    <mergeCell ref="G67:H67"/>
    <mergeCell ref="I67:K67"/>
    <mergeCell ref="L67:N67"/>
    <mergeCell ref="O67:Q67"/>
    <mergeCell ref="R67:T67"/>
    <mergeCell ref="B68:D68"/>
    <mergeCell ref="E68:F68"/>
    <mergeCell ref="G68:H68"/>
    <mergeCell ref="I68:K68"/>
    <mergeCell ref="L68:N68"/>
    <mergeCell ref="O68:Q68"/>
    <mergeCell ref="R68:T68"/>
    <mergeCell ref="B69:D69"/>
    <mergeCell ref="E69:F69"/>
    <mergeCell ref="G69:H69"/>
    <mergeCell ref="I69:K69"/>
    <mergeCell ref="L69:N69"/>
    <mergeCell ref="O69:Q69"/>
    <mergeCell ref="R69:T69"/>
    <mergeCell ref="B70:D70"/>
    <mergeCell ref="E70:F70"/>
    <mergeCell ref="G70:H70"/>
    <mergeCell ref="I70:K70"/>
    <mergeCell ref="L70:N70"/>
    <mergeCell ref="O70:Q70"/>
    <mergeCell ref="R70:T70"/>
    <mergeCell ref="B71:D71"/>
    <mergeCell ref="E71:F71"/>
    <mergeCell ref="G71:H71"/>
    <mergeCell ref="I71:K71"/>
    <mergeCell ref="L71:N71"/>
    <mergeCell ref="O71:Q71"/>
    <mergeCell ref="R71:T71"/>
    <mergeCell ref="B72:D72"/>
    <mergeCell ref="E72:F72"/>
    <mergeCell ref="G72:H72"/>
    <mergeCell ref="I72:K72"/>
    <mergeCell ref="L72:N72"/>
    <mergeCell ref="O72:Q72"/>
    <mergeCell ref="R72:T72"/>
    <mergeCell ref="B73:D73"/>
    <mergeCell ref="E73:F73"/>
    <mergeCell ref="G73:H73"/>
    <mergeCell ref="I73:K73"/>
    <mergeCell ref="L73:N73"/>
    <mergeCell ref="O73:Q73"/>
    <mergeCell ref="R73:T73"/>
    <mergeCell ref="B74:D74"/>
    <mergeCell ref="E74:F74"/>
    <mergeCell ref="G74:H74"/>
    <mergeCell ref="I74:K74"/>
    <mergeCell ref="L74:N74"/>
    <mergeCell ref="O74:Q74"/>
    <mergeCell ref="R74:T74"/>
    <mergeCell ref="B75:D75"/>
    <mergeCell ref="E75:F75"/>
    <mergeCell ref="G75:H75"/>
    <mergeCell ref="I75:K75"/>
    <mergeCell ref="L75:N75"/>
    <mergeCell ref="O75:Q75"/>
    <mergeCell ref="R75:T75"/>
    <mergeCell ref="B76:D76"/>
    <mergeCell ref="E76:F76"/>
    <mergeCell ref="G76:H76"/>
    <mergeCell ref="I76:K76"/>
    <mergeCell ref="L76:N76"/>
    <mergeCell ref="O76:Q76"/>
    <mergeCell ref="R76:T76"/>
    <mergeCell ref="B81:D81"/>
    <mergeCell ref="E81:F81"/>
    <mergeCell ref="G81:H81"/>
    <mergeCell ref="I81:K81"/>
    <mergeCell ref="L81:N81"/>
    <mergeCell ref="O81:Q81"/>
    <mergeCell ref="R81:T81"/>
    <mergeCell ref="R83:T83"/>
    <mergeCell ref="B82:D82"/>
    <mergeCell ref="E82:F82"/>
    <mergeCell ref="B77:D77"/>
    <mergeCell ref="E77:F77"/>
    <mergeCell ref="G77:H77"/>
    <mergeCell ref="I77:K77"/>
    <mergeCell ref="L77:N77"/>
    <mergeCell ref="O77:Q77"/>
    <mergeCell ref="R77:T77"/>
    <mergeCell ref="B78:D78"/>
    <mergeCell ref="E78:F78"/>
    <mergeCell ref="G78:H78"/>
    <mergeCell ref="I78:K78"/>
    <mergeCell ref="L78:N78"/>
    <mergeCell ref="O78:Q78"/>
    <mergeCell ref="R78:T78"/>
    <mergeCell ref="B79:D79"/>
    <mergeCell ref="E79:F79"/>
    <mergeCell ref="G79:H79"/>
    <mergeCell ref="I79:K79"/>
    <mergeCell ref="L79:N79"/>
    <mergeCell ref="O79:Q79"/>
    <mergeCell ref="R79:T79"/>
    <mergeCell ref="G82:H82"/>
    <mergeCell ref="N634:Q634"/>
    <mergeCell ref="R634:S634"/>
    <mergeCell ref="T634:U634"/>
    <mergeCell ref="G635:H635"/>
    <mergeCell ref="I635:L635"/>
    <mergeCell ref="N635:Q635"/>
    <mergeCell ref="R635:U635"/>
    <mergeCell ref="I641:K642"/>
    <mergeCell ref="L641:N642"/>
    <mergeCell ref="O641:Q642"/>
    <mergeCell ref="R641:T642"/>
    <mergeCell ref="U641:U642"/>
    <mergeCell ref="B707:D707"/>
    <mergeCell ref="E707:F707"/>
    <mergeCell ref="G707:H707"/>
    <mergeCell ref="I707:K707"/>
    <mergeCell ref="L707:N707"/>
    <mergeCell ref="O707:Q707"/>
    <mergeCell ref="R707:T707"/>
    <mergeCell ref="B644:D644"/>
    <mergeCell ref="E644:F644"/>
    <mergeCell ref="G644:H644"/>
    <mergeCell ref="I644:K644"/>
    <mergeCell ref="L644:N644"/>
    <mergeCell ref="O644:Q644"/>
    <mergeCell ref="R644:T644"/>
    <mergeCell ref="B645:D645"/>
    <mergeCell ref="E645:F645"/>
    <mergeCell ref="G645:H645"/>
    <mergeCell ref="I645:K645"/>
    <mergeCell ref="L645:N645"/>
    <mergeCell ref="O645:Q645"/>
    <mergeCell ref="J767:O767"/>
    <mergeCell ref="R767:U767"/>
    <mergeCell ref="B768:G771"/>
    <mergeCell ref="J768:O771"/>
    <mergeCell ref="R768:U771"/>
    <mergeCell ref="B772:G772"/>
    <mergeCell ref="J772:O772"/>
    <mergeCell ref="R772:U772"/>
    <mergeCell ref="D744:E744"/>
    <mergeCell ref="F744:G744"/>
    <mergeCell ref="H744:I744"/>
    <mergeCell ref="J744:K744"/>
    <mergeCell ref="L744:M744"/>
    <mergeCell ref="N744:O744"/>
    <mergeCell ref="P744:Q744"/>
    <mergeCell ref="R744:S744"/>
    <mergeCell ref="T744:U744"/>
    <mergeCell ref="B747:D747"/>
    <mergeCell ref="E747:U747"/>
    <mergeCell ref="B748:U754"/>
    <mergeCell ref="J757:O757"/>
    <mergeCell ref="R757:U757"/>
    <mergeCell ref="B758:G758"/>
    <mergeCell ref="J758:O762"/>
    <mergeCell ref="R758:U762"/>
    <mergeCell ref="B759:G762"/>
    <mergeCell ref="B767:G767"/>
    <mergeCell ref="B775:U775"/>
    <mergeCell ref="B780:U780"/>
    <mergeCell ref="B784:F784"/>
    <mergeCell ref="G784:U784"/>
    <mergeCell ref="B785:F785"/>
    <mergeCell ref="G785:U785"/>
    <mergeCell ref="B786:F786"/>
    <mergeCell ref="G786:U786"/>
    <mergeCell ref="B787:F787"/>
    <mergeCell ref="G787:U787"/>
    <mergeCell ref="B788:F788"/>
    <mergeCell ref="G788:H788"/>
    <mergeCell ref="I788:L788"/>
    <mergeCell ref="N788:Q788"/>
    <mergeCell ref="R788:S788"/>
    <mergeCell ref="T788:U788"/>
    <mergeCell ref="B789:F789"/>
    <mergeCell ref="G789:H789"/>
    <mergeCell ref="I789:L789"/>
    <mergeCell ref="N789:Q789"/>
    <mergeCell ref="R789:U789"/>
    <mergeCell ref="B790:F790"/>
    <mergeCell ref="G790:U790"/>
    <mergeCell ref="B791:F791"/>
    <mergeCell ref="G791:U791"/>
    <mergeCell ref="B792:U792"/>
    <mergeCell ref="B793:D796"/>
    <mergeCell ref="E793:F796"/>
    <mergeCell ref="G793:U793"/>
    <mergeCell ref="G794:H796"/>
    <mergeCell ref="I794:N794"/>
    <mergeCell ref="O794:U794"/>
    <mergeCell ref="I795:K796"/>
    <mergeCell ref="L795:N796"/>
    <mergeCell ref="O795:Q796"/>
    <mergeCell ref="R795:T796"/>
    <mergeCell ref="U795:U796"/>
    <mergeCell ref="B797:D797"/>
    <mergeCell ref="E797:F797"/>
    <mergeCell ref="G797:H797"/>
    <mergeCell ref="I797:K797"/>
    <mergeCell ref="L797:N797"/>
    <mergeCell ref="O797:Q797"/>
    <mergeCell ref="R797:T797"/>
    <mergeCell ref="B798:D798"/>
    <mergeCell ref="E798:F798"/>
    <mergeCell ref="G798:H798"/>
    <mergeCell ref="I798:K798"/>
    <mergeCell ref="L798:N798"/>
    <mergeCell ref="O798:Q798"/>
    <mergeCell ref="R798:T798"/>
    <mergeCell ref="B799:D799"/>
    <mergeCell ref="E799:F799"/>
    <mergeCell ref="G799:H799"/>
    <mergeCell ref="I799:K799"/>
    <mergeCell ref="L799:N799"/>
    <mergeCell ref="O799:Q799"/>
    <mergeCell ref="R799:T799"/>
    <mergeCell ref="B800:D800"/>
    <mergeCell ref="E800:F800"/>
    <mergeCell ref="G800:H800"/>
    <mergeCell ref="I800:K800"/>
    <mergeCell ref="L800:N800"/>
    <mergeCell ref="O800:Q800"/>
    <mergeCell ref="R800:T800"/>
    <mergeCell ref="B801:D801"/>
    <mergeCell ref="E801:F801"/>
    <mergeCell ref="G801:H801"/>
    <mergeCell ref="I801:K801"/>
    <mergeCell ref="L801:N801"/>
    <mergeCell ref="O801:Q801"/>
    <mergeCell ref="R801:T801"/>
    <mergeCell ref="B802:D802"/>
    <mergeCell ref="E802:F802"/>
    <mergeCell ref="G802:H802"/>
    <mergeCell ref="I802:K802"/>
    <mergeCell ref="L802:N802"/>
    <mergeCell ref="O802:Q802"/>
    <mergeCell ref="R802:T802"/>
    <mergeCell ref="B803:D803"/>
    <mergeCell ref="E803:F803"/>
    <mergeCell ref="G803:H803"/>
    <mergeCell ref="I803:K803"/>
    <mergeCell ref="L803:N803"/>
    <mergeCell ref="O803:Q803"/>
    <mergeCell ref="R803:T803"/>
    <mergeCell ref="B804:D804"/>
    <mergeCell ref="E804:F804"/>
    <mergeCell ref="G804:H804"/>
    <mergeCell ref="I804:K804"/>
    <mergeCell ref="L804:N804"/>
    <mergeCell ref="O804:Q804"/>
    <mergeCell ref="R804:T804"/>
    <mergeCell ref="B805:D805"/>
    <mergeCell ref="E805:F805"/>
    <mergeCell ref="G805:H805"/>
    <mergeCell ref="I805:K805"/>
    <mergeCell ref="L805:N805"/>
    <mergeCell ref="O805:Q805"/>
    <mergeCell ref="R805:T805"/>
    <mergeCell ref="B806:D806"/>
    <mergeCell ref="E806:F806"/>
    <mergeCell ref="G806:H806"/>
    <mergeCell ref="I806:K806"/>
    <mergeCell ref="L806:N806"/>
    <mergeCell ref="O806:Q806"/>
    <mergeCell ref="R806:T806"/>
    <mergeCell ref="B807:D807"/>
    <mergeCell ref="E807:F807"/>
    <mergeCell ref="G807:H807"/>
    <mergeCell ref="I807:K807"/>
    <mergeCell ref="L807:N807"/>
    <mergeCell ref="O807:Q807"/>
    <mergeCell ref="R807:T807"/>
    <mergeCell ref="B808:D808"/>
    <mergeCell ref="E808:F808"/>
    <mergeCell ref="G808:H808"/>
    <mergeCell ref="I808:K808"/>
    <mergeCell ref="L808:N808"/>
    <mergeCell ref="O808:Q808"/>
    <mergeCell ref="R808:T808"/>
    <mergeCell ref="B809:D809"/>
    <mergeCell ref="E809:F809"/>
    <mergeCell ref="G809:H809"/>
    <mergeCell ref="I809:K809"/>
    <mergeCell ref="L809:N809"/>
    <mergeCell ref="O809:Q809"/>
    <mergeCell ref="R809:T809"/>
    <mergeCell ref="B810:D810"/>
    <mergeCell ref="E810:F810"/>
    <mergeCell ref="G810:H810"/>
    <mergeCell ref="I810:K810"/>
    <mergeCell ref="L810:N810"/>
    <mergeCell ref="O810:Q810"/>
    <mergeCell ref="R810:T810"/>
    <mergeCell ref="B811:D811"/>
    <mergeCell ref="E811:F811"/>
    <mergeCell ref="G811:H811"/>
    <mergeCell ref="I811:K811"/>
    <mergeCell ref="L811:N811"/>
    <mergeCell ref="O811:Q811"/>
    <mergeCell ref="R811:T811"/>
    <mergeCell ref="B812:D812"/>
    <mergeCell ref="E812:F812"/>
    <mergeCell ref="G812:H812"/>
    <mergeCell ref="I812:K812"/>
    <mergeCell ref="L812:N812"/>
    <mergeCell ref="O812:Q812"/>
    <mergeCell ref="R812:T812"/>
    <mergeCell ref="B813:D813"/>
    <mergeCell ref="E813:F813"/>
    <mergeCell ref="G813:H813"/>
    <mergeCell ref="I813:K813"/>
    <mergeCell ref="L813:N813"/>
    <mergeCell ref="O813:Q813"/>
    <mergeCell ref="R813:T813"/>
    <mergeCell ref="B814:D814"/>
    <mergeCell ref="E814:F814"/>
    <mergeCell ref="G814:H814"/>
    <mergeCell ref="I814:K814"/>
    <mergeCell ref="L814:N814"/>
    <mergeCell ref="O814:Q814"/>
    <mergeCell ref="R814:T814"/>
    <mergeCell ref="B815:D815"/>
    <mergeCell ref="E815:F815"/>
    <mergeCell ref="G815:H815"/>
    <mergeCell ref="I815:K815"/>
    <mergeCell ref="L815:N815"/>
    <mergeCell ref="O815:Q815"/>
    <mergeCell ref="R815:T815"/>
    <mergeCell ref="B816:D816"/>
    <mergeCell ref="E816:F816"/>
    <mergeCell ref="G816:H816"/>
    <mergeCell ref="I816:K816"/>
    <mergeCell ref="L816:N816"/>
    <mergeCell ref="O816:Q816"/>
    <mergeCell ref="R816:T816"/>
    <mergeCell ref="B817:D817"/>
    <mergeCell ref="E817:F817"/>
    <mergeCell ref="G817:H817"/>
    <mergeCell ref="I817:K817"/>
    <mergeCell ref="L817:N817"/>
    <mergeCell ref="O817:Q817"/>
    <mergeCell ref="R817:T817"/>
    <mergeCell ref="B818:D818"/>
    <mergeCell ref="E818:F818"/>
    <mergeCell ref="G818:H818"/>
    <mergeCell ref="I818:K818"/>
    <mergeCell ref="L818:N818"/>
    <mergeCell ref="O818:Q818"/>
    <mergeCell ref="R818:T818"/>
    <mergeCell ref="B819:D819"/>
    <mergeCell ref="E819:F819"/>
    <mergeCell ref="G819:H819"/>
    <mergeCell ref="I819:K819"/>
    <mergeCell ref="L819:N819"/>
    <mergeCell ref="O819:Q819"/>
    <mergeCell ref="R819:T819"/>
    <mergeCell ref="B820:D820"/>
    <mergeCell ref="E820:F820"/>
    <mergeCell ref="G820:H820"/>
    <mergeCell ref="I820:K820"/>
    <mergeCell ref="L820:N820"/>
    <mergeCell ref="O820:Q820"/>
    <mergeCell ref="R820:T820"/>
    <mergeCell ref="B821:D821"/>
    <mergeCell ref="E821:F821"/>
    <mergeCell ref="G821:H821"/>
    <mergeCell ref="I821:K821"/>
    <mergeCell ref="L821:N821"/>
    <mergeCell ref="O821:Q821"/>
    <mergeCell ref="R821:T821"/>
    <mergeCell ref="B822:D822"/>
    <mergeCell ref="E822:F822"/>
    <mergeCell ref="G822:H822"/>
    <mergeCell ref="I822:K822"/>
    <mergeCell ref="L822:N822"/>
    <mergeCell ref="O822:Q822"/>
    <mergeCell ref="R822:T822"/>
    <mergeCell ref="B823:D823"/>
    <mergeCell ref="E823:F823"/>
    <mergeCell ref="G823:H823"/>
    <mergeCell ref="I823:K823"/>
    <mergeCell ref="L823:N823"/>
    <mergeCell ref="O823:Q823"/>
    <mergeCell ref="R823:T823"/>
    <mergeCell ref="B824:D824"/>
    <mergeCell ref="E824:F824"/>
    <mergeCell ref="G824:H824"/>
    <mergeCell ref="I824:K824"/>
    <mergeCell ref="L824:N824"/>
    <mergeCell ref="O824:Q824"/>
    <mergeCell ref="R824:T824"/>
    <mergeCell ref="B825:D825"/>
    <mergeCell ref="E825:F825"/>
    <mergeCell ref="G825:H825"/>
    <mergeCell ref="I825:K825"/>
    <mergeCell ref="L825:N825"/>
    <mergeCell ref="O825:Q825"/>
    <mergeCell ref="R825:T825"/>
    <mergeCell ref="B826:D826"/>
    <mergeCell ref="E826:F826"/>
    <mergeCell ref="G826:H826"/>
    <mergeCell ref="I826:K826"/>
    <mergeCell ref="L826:N826"/>
    <mergeCell ref="O826:Q826"/>
    <mergeCell ref="R826:T826"/>
    <mergeCell ref="B827:D827"/>
    <mergeCell ref="E827:F827"/>
    <mergeCell ref="G827:H827"/>
    <mergeCell ref="I827:K827"/>
    <mergeCell ref="L827:N827"/>
    <mergeCell ref="O827:Q827"/>
    <mergeCell ref="R827:T827"/>
    <mergeCell ref="B828:D828"/>
    <mergeCell ref="E828:F828"/>
    <mergeCell ref="G828:H828"/>
    <mergeCell ref="I828:K828"/>
    <mergeCell ref="L828:N828"/>
    <mergeCell ref="O828:Q828"/>
    <mergeCell ref="R828:T828"/>
    <mergeCell ref="B829:D829"/>
    <mergeCell ref="E829:F829"/>
    <mergeCell ref="G829:H829"/>
    <mergeCell ref="I829:K829"/>
    <mergeCell ref="L829:N829"/>
    <mergeCell ref="O829:Q829"/>
    <mergeCell ref="R829:T829"/>
    <mergeCell ref="B830:D830"/>
    <mergeCell ref="E830:F830"/>
    <mergeCell ref="G830:H830"/>
    <mergeCell ref="I830:K830"/>
    <mergeCell ref="L830:N830"/>
    <mergeCell ref="O830:Q830"/>
    <mergeCell ref="R830:T830"/>
    <mergeCell ref="B831:D831"/>
    <mergeCell ref="E831:F831"/>
    <mergeCell ref="G831:H831"/>
    <mergeCell ref="I831:K831"/>
    <mergeCell ref="L831:N831"/>
    <mergeCell ref="O831:Q831"/>
    <mergeCell ref="R831:T831"/>
    <mergeCell ref="B832:D832"/>
    <mergeCell ref="E832:F832"/>
    <mergeCell ref="G832:H832"/>
    <mergeCell ref="I832:K832"/>
    <mergeCell ref="L832:N832"/>
    <mergeCell ref="O832:Q832"/>
    <mergeCell ref="R832:T832"/>
    <mergeCell ref="B833:D833"/>
    <mergeCell ref="E833:F833"/>
    <mergeCell ref="G833:H833"/>
    <mergeCell ref="I833:K833"/>
    <mergeCell ref="L833:N833"/>
    <mergeCell ref="O833:Q833"/>
    <mergeCell ref="R833:T833"/>
    <mergeCell ref="B834:D834"/>
    <mergeCell ref="E834:F834"/>
    <mergeCell ref="G834:H834"/>
    <mergeCell ref="I834:K834"/>
    <mergeCell ref="L834:N834"/>
    <mergeCell ref="O834:Q834"/>
    <mergeCell ref="R834:T834"/>
    <mergeCell ref="B835:D835"/>
    <mergeCell ref="E835:F835"/>
    <mergeCell ref="G835:H835"/>
    <mergeCell ref="I835:K835"/>
    <mergeCell ref="L835:N835"/>
    <mergeCell ref="O835:Q835"/>
    <mergeCell ref="R835:T835"/>
    <mergeCell ref="B836:D836"/>
    <mergeCell ref="E836:F836"/>
    <mergeCell ref="G836:H836"/>
    <mergeCell ref="I836:K836"/>
    <mergeCell ref="L836:N836"/>
    <mergeCell ref="O836:Q836"/>
    <mergeCell ref="R836:T836"/>
    <mergeCell ref="B837:D837"/>
    <mergeCell ref="E837:F837"/>
    <mergeCell ref="G837:H837"/>
    <mergeCell ref="I837:K837"/>
    <mergeCell ref="L837:N837"/>
    <mergeCell ref="O837:Q837"/>
    <mergeCell ref="R837:T837"/>
    <mergeCell ref="B838:D838"/>
    <mergeCell ref="E838:F838"/>
    <mergeCell ref="G838:H838"/>
    <mergeCell ref="I838:K838"/>
    <mergeCell ref="L838:N838"/>
    <mergeCell ref="O838:Q838"/>
    <mergeCell ref="R838:T838"/>
    <mergeCell ref="B839:D839"/>
    <mergeCell ref="E839:F839"/>
    <mergeCell ref="G839:H839"/>
    <mergeCell ref="I839:K839"/>
    <mergeCell ref="L839:N839"/>
    <mergeCell ref="O839:Q839"/>
    <mergeCell ref="R839:T839"/>
    <mergeCell ref="B840:D840"/>
    <mergeCell ref="E840:F840"/>
    <mergeCell ref="G840:H840"/>
    <mergeCell ref="I840:K840"/>
    <mergeCell ref="L840:N840"/>
    <mergeCell ref="O840:Q840"/>
    <mergeCell ref="R840:T840"/>
    <mergeCell ref="B841:D841"/>
    <mergeCell ref="E841:F841"/>
    <mergeCell ref="G841:H841"/>
    <mergeCell ref="I841:K841"/>
    <mergeCell ref="L841:N841"/>
    <mergeCell ref="O841:Q841"/>
    <mergeCell ref="R841:T841"/>
    <mergeCell ref="B842:D842"/>
    <mergeCell ref="E842:F842"/>
    <mergeCell ref="G842:H842"/>
    <mergeCell ref="I842:K842"/>
    <mergeCell ref="L842:N842"/>
    <mergeCell ref="O842:Q842"/>
    <mergeCell ref="R842:T842"/>
    <mergeCell ref="B843:D843"/>
    <mergeCell ref="E843:F843"/>
    <mergeCell ref="G843:H843"/>
    <mergeCell ref="I843:K843"/>
    <mergeCell ref="L843:N843"/>
    <mergeCell ref="O843:Q843"/>
    <mergeCell ref="R843:T843"/>
    <mergeCell ref="B844:D844"/>
    <mergeCell ref="E844:F844"/>
    <mergeCell ref="G844:H844"/>
    <mergeCell ref="I844:K844"/>
    <mergeCell ref="L844:N844"/>
    <mergeCell ref="O844:Q844"/>
    <mergeCell ref="R844:T844"/>
    <mergeCell ref="B845:D845"/>
    <mergeCell ref="E845:F845"/>
    <mergeCell ref="G845:H845"/>
    <mergeCell ref="I845:K845"/>
    <mergeCell ref="L845:N845"/>
    <mergeCell ref="O845:Q845"/>
    <mergeCell ref="R845:T845"/>
    <mergeCell ref="B846:D846"/>
    <mergeCell ref="E846:F846"/>
    <mergeCell ref="G846:H846"/>
    <mergeCell ref="I846:K846"/>
    <mergeCell ref="L846:N846"/>
    <mergeCell ref="O846:Q846"/>
    <mergeCell ref="R846:T846"/>
    <mergeCell ref="B847:D847"/>
    <mergeCell ref="E847:F847"/>
    <mergeCell ref="G847:H847"/>
    <mergeCell ref="I847:K847"/>
    <mergeCell ref="L847:N847"/>
    <mergeCell ref="O847:Q847"/>
    <mergeCell ref="R847:T847"/>
    <mergeCell ref="B848:D848"/>
    <mergeCell ref="E848:F848"/>
    <mergeCell ref="G848:H848"/>
    <mergeCell ref="I848:K848"/>
    <mergeCell ref="L848:N848"/>
    <mergeCell ref="O848:Q848"/>
    <mergeCell ref="R848:T848"/>
    <mergeCell ref="B849:D849"/>
    <mergeCell ref="E849:F849"/>
    <mergeCell ref="G849:H849"/>
    <mergeCell ref="I849:K849"/>
    <mergeCell ref="L849:N849"/>
    <mergeCell ref="O849:Q849"/>
    <mergeCell ref="R849:T849"/>
    <mergeCell ref="B850:D850"/>
    <mergeCell ref="E850:F850"/>
    <mergeCell ref="G850:H850"/>
    <mergeCell ref="I850:K850"/>
    <mergeCell ref="L850:N850"/>
    <mergeCell ref="O850:Q850"/>
    <mergeCell ref="R850:T850"/>
    <mergeCell ref="B851:D851"/>
    <mergeCell ref="E851:F851"/>
    <mergeCell ref="G851:H851"/>
    <mergeCell ref="I851:K851"/>
    <mergeCell ref="L851:N851"/>
    <mergeCell ref="O851:Q851"/>
    <mergeCell ref="R851:T851"/>
    <mergeCell ref="B852:D852"/>
    <mergeCell ref="E852:F852"/>
    <mergeCell ref="G852:H852"/>
    <mergeCell ref="I852:K852"/>
    <mergeCell ref="L852:N852"/>
    <mergeCell ref="O852:Q852"/>
    <mergeCell ref="R852:T852"/>
    <mergeCell ref="B853:D853"/>
    <mergeCell ref="E853:F853"/>
    <mergeCell ref="G853:H853"/>
    <mergeCell ref="I853:K853"/>
    <mergeCell ref="L853:N853"/>
    <mergeCell ref="O853:Q853"/>
    <mergeCell ref="R853:T853"/>
    <mergeCell ref="B854:D854"/>
    <mergeCell ref="E854:F854"/>
    <mergeCell ref="G854:H854"/>
    <mergeCell ref="I854:K854"/>
    <mergeCell ref="L854:N854"/>
    <mergeCell ref="O854:Q854"/>
    <mergeCell ref="R854:T854"/>
    <mergeCell ref="B855:D855"/>
    <mergeCell ref="E855:F855"/>
    <mergeCell ref="G855:H855"/>
    <mergeCell ref="I855:K855"/>
    <mergeCell ref="L855:N855"/>
    <mergeCell ref="O855:Q855"/>
    <mergeCell ref="R855:T855"/>
    <mergeCell ref="B856:D856"/>
    <mergeCell ref="E856:F856"/>
    <mergeCell ref="G856:H856"/>
    <mergeCell ref="I856:K856"/>
    <mergeCell ref="L856:N856"/>
    <mergeCell ref="O856:Q856"/>
    <mergeCell ref="R856:T856"/>
    <mergeCell ref="B857:D857"/>
    <mergeCell ref="E857:F857"/>
    <mergeCell ref="G857:H857"/>
    <mergeCell ref="I857:K857"/>
    <mergeCell ref="L857:N857"/>
    <mergeCell ref="O857:Q857"/>
    <mergeCell ref="R857:T857"/>
    <mergeCell ref="B858:D858"/>
    <mergeCell ref="E858:F858"/>
    <mergeCell ref="G858:H858"/>
    <mergeCell ref="I858:K858"/>
    <mergeCell ref="L858:N858"/>
    <mergeCell ref="O858:Q858"/>
    <mergeCell ref="R858:T858"/>
    <mergeCell ref="B859:D859"/>
    <mergeCell ref="E859:F859"/>
    <mergeCell ref="G859:H859"/>
    <mergeCell ref="I859:K859"/>
    <mergeCell ref="L859:N859"/>
    <mergeCell ref="O859:Q859"/>
    <mergeCell ref="R859:T859"/>
    <mergeCell ref="B860:D860"/>
    <mergeCell ref="E860:F860"/>
    <mergeCell ref="G860:H860"/>
    <mergeCell ref="I860:K860"/>
    <mergeCell ref="L860:N860"/>
    <mergeCell ref="O860:Q860"/>
    <mergeCell ref="R860:T860"/>
    <mergeCell ref="B861:D861"/>
    <mergeCell ref="E861:F861"/>
    <mergeCell ref="G861:H861"/>
    <mergeCell ref="I861:K861"/>
    <mergeCell ref="L861:N861"/>
    <mergeCell ref="O861:Q861"/>
    <mergeCell ref="R861:T861"/>
    <mergeCell ref="B862:F862"/>
    <mergeCell ref="G862:N862"/>
    <mergeCell ref="O862:U862"/>
    <mergeCell ref="B864:F867"/>
    <mergeCell ref="G864:U864"/>
    <mergeCell ref="G865:H867"/>
    <mergeCell ref="I865:N865"/>
    <mergeCell ref="O865:U865"/>
    <mergeCell ref="I866:K866"/>
    <mergeCell ref="L866:N866"/>
    <mergeCell ref="O866:Q866"/>
    <mergeCell ref="R866:T866"/>
    <mergeCell ref="U866:U867"/>
    <mergeCell ref="B868:U868"/>
    <mergeCell ref="B869:F869"/>
    <mergeCell ref="G869:H869"/>
    <mergeCell ref="B870:F870"/>
    <mergeCell ref="G870:H870"/>
    <mergeCell ref="B872:F872"/>
    <mergeCell ref="G872:H872"/>
    <mergeCell ref="B873:F873"/>
    <mergeCell ref="G873:H873"/>
    <mergeCell ref="B874:F874"/>
    <mergeCell ref="G874:H874"/>
    <mergeCell ref="B875:F875"/>
    <mergeCell ref="G875:H875"/>
    <mergeCell ref="B876:F876"/>
    <mergeCell ref="G876:H876"/>
    <mergeCell ref="B877:F877"/>
    <mergeCell ref="G877:H877"/>
    <mergeCell ref="B871:F871"/>
    <mergeCell ref="G871:H871"/>
    <mergeCell ref="B878:F878"/>
    <mergeCell ref="G878:H878"/>
    <mergeCell ref="B879:F879"/>
    <mergeCell ref="G879:H879"/>
    <mergeCell ref="B880:F880"/>
    <mergeCell ref="G880:H880"/>
    <mergeCell ref="B881:F881"/>
    <mergeCell ref="G881:H881"/>
    <mergeCell ref="B882:F882"/>
    <mergeCell ref="G882:H882"/>
    <mergeCell ref="B883:U883"/>
    <mergeCell ref="B884:F884"/>
    <mergeCell ref="G884:H884"/>
    <mergeCell ref="B885:F885"/>
    <mergeCell ref="G885:H885"/>
    <mergeCell ref="B886:F886"/>
    <mergeCell ref="G886:H886"/>
    <mergeCell ref="B887:F887"/>
    <mergeCell ref="G887:H887"/>
    <mergeCell ref="B888:F888"/>
    <mergeCell ref="G888:H888"/>
    <mergeCell ref="B889:F889"/>
    <mergeCell ref="G889:H889"/>
    <mergeCell ref="B890:F890"/>
    <mergeCell ref="G890:H890"/>
    <mergeCell ref="B891:F891"/>
    <mergeCell ref="G891:H891"/>
    <mergeCell ref="B893:U893"/>
    <mergeCell ref="B894:C895"/>
    <mergeCell ref="D894:I894"/>
    <mergeCell ref="J894:O894"/>
    <mergeCell ref="P894:T894"/>
    <mergeCell ref="D895:E895"/>
    <mergeCell ref="F895:G895"/>
    <mergeCell ref="H895:I895"/>
    <mergeCell ref="J895:K895"/>
    <mergeCell ref="L895:M895"/>
    <mergeCell ref="N895:O895"/>
    <mergeCell ref="P895:Q895"/>
    <mergeCell ref="R895:S895"/>
    <mergeCell ref="T895:U895"/>
    <mergeCell ref="B896:C896"/>
    <mergeCell ref="D896:E896"/>
    <mergeCell ref="F896:G896"/>
    <mergeCell ref="H896:I896"/>
    <mergeCell ref="J896:K896"/>
    <mergeCell ref="L896:M896"/>
    <mergeCell ref="N896:O896"/>
    <mergeCell ref="P896:Q896"/>
    <mergeCell ref="R896:S896"/>
    <mergeCell ref="T896:U896"/>
    <mergeCell ref="B897:C897"/>
    <mergeCell ref="D897:E897"/>
    <mergeCell ref="F897:G897"/>
    <mergeCell ref="H897:I897"/>
    <mergeCell ref="J897:K897"/>
    <mergeCell ref="L897:M897"/>
    <mergeCell ref="N897:O897"/>
    <mergeCell ref="P897:Q897"/>
    <mergeCell ref="R897:S897"/>
    <mergeCell ref="T897:U897"/>
    <mergeCell ref="J920:O920"/>
    <mergeCell ref="J921:O921"/>
    <mergeCell ref="R921:U921"/>
    <mergeCell ref="B922:G925"/>
    <mergeCell ref="J922:O925"/>
    <mergeCell ref="R922:U925"/>
    <mergeCell ref="B926:G926"/>
    <mergeCell ref="J926:O926"/>
    <mergeCell ref="R926:U926"/>
    <mergeCell ref="D898:E898"/>
    <mergeCell ref="F898:G898"/>
    <mergeCell ref="H898:I898"/>
    <mergeCell ref="J898:K898"/>
    <mergeCell ref="L898:M898"/>
    <mergeCell ref="N898:O898"/>
    <mergeCell ref="P898:Q898"/>
    <mergeCell ref="R898:S898"/>
    <mergeCell ref="T898:U898"/>
    <mergeCell ref="B901:D901"/>
    <mergeCell ref="E901:U901"/>
    <mergeCell ref="B902:U908"/>
    <mergeCell ref="J911:O911"/>
    <mergeCell ref="R911:U911"/>
    <mergeCell ref="B912:G912"/>
    <mergeCell ref="J912:O916"/>
    <mergeCell ref="R912:U916"/>
    <mergeCell ref="B913:G916"/>
    <mergeCell ref="B918:G918"/>
    <mergeCell ref="B921:G921"/>
    <mergeCell ref="B296:G296"/>
    <mergeCell ref="J296:O296"/>
    <mergeCell ref="R296:U296"/>
    <mergeCell ref="B305:G305"/>
    <mergeCell ref="J305:O305"/>
    <mergeCell ref="R305:U305"/>
    <mergeCell ref="B142:G142"/>
    <mergeCell ref="J142:O142"/>
    <mergeCell ref="R142:U142"/>
    <mergeCell ref="B151:G151"/>
    <mergeCell ref="J151:O151"/>
    <mergeCell ref="R151:U151"/>
    <mergeCell ref="J918:O918"/>
    <mergeCell ref="R918:U918"/>
    <mergeCell ref="B927:G927"/>
    <mergeCell ref="J927:O927"/>
    <mergeCell ref="R927:U927"/>
    <mergeCell ref="B764:G764"/>
    <mergeCell ref="J764:O764"/>
    <mergeCell ref="R764:U764"/>
    <mergeCell ref="B773:G773"/>
    <mergeCell ref="J773:O773"/>
    <mergeCell ref="R773:U773"/>
    <mergeCell ref="B609:G609"/>
    <mergeCell ref="J609:O609"/>
    <mergeCell ref="R609:U609"/>
    <mergeCell ref="B618:G618"/>
    <mergeCell ref="J618:O618"/>
    <mergeCell ref="R618:U618"/>
    <mergeCell ref="B917:G917"/>
    <mergeCell ref="J917:O917"/>
    <mergeCell ref="R917:U917"/>
    <mergeCell ref="B1084:U1084"/>
    <mergeCell ref="B1089:U1089"/>
    <mergeCell ref="B1093:F1093"/>
    <mergeCell ref="G1093:U1093"/>
    <mergeCell ref="B1094:F1094"/>
    <mergeCell ref="G1094:U1094"/>
    <mergeCell ref="B1095:F1095"/>
    <mergeCell ref="G1095:U1095"/>
    <mergeCell ref="B1096:F1096"/>
    <mergeCell ref="G1096:U1096"/>
    <mergeCell ref="B1097:F1097"/>
    <mergeCell ref="G1097:H1097"/>
    <mergeCell ref="I1097:L1097"/>
    <mergeCell ref="N1097:Q1097"/>
    <mergeCell ref="R1097:S1097"/>
    <mergeCell ref="T1097:U1097"/>
    <mergeCell ref="B1098:F1098"/>
    <mergeCell ref="G1098:H1098"/>
    <mergeCell ref="I1098:L1098"/>
    <mergeCell ref="N1098:Q1098"/>
    <mergeCell ref="R1098:U1098"/>
    <mergeCell ref="B1099:F1099"/>
    <mergeCell ref="G1099:U1099"/>
    <mergeCell ref="B1100:F1100"/>
    <mergeCell ref="G1100:U1100"/>
    <mergeCell ref="B1101:U1101"/>
    <mergeCell ref="B1102:D1105"/>
    <mergeCell ref="E1102:F1105"/>
    <mergeCell ref="G1102:U1102"/>
    <mergeCell ref="G1103:H1105"/>
    <mergeCell ref="I1103:N1103"/>
    <mergeCell ref="O1103:U1103"/>
    <mergeCell ref="I1104:K1105"/>
    <mergeCell ref="L1104:N1105"/>
    <mergeCell ref="O1104:Q1105"/>
    <mergeCell ref="R1104:T1105"/>
    <mergeCell ref="U1104:U1105"/>
    <mergeCell ref="B1106:D1106"/>
    <mergeCell ref="E1106:F1106"/>
    <mergeCell ref="G1106:H1106"/>
    <mergeCell ref="I1106:K1106"/>
    <mergeCell ref="L1106:N1106"/>
    <mergeCell ref="O1106:Q1106"/>
    <mergeCell ref="R1106:T1106"/>
    <mergeCell ref="B1107:D1107"/>
    <mergeCell ref="E1107:F1107"/>
    <mergeCell ref="G1107:H1107"/>
    <mergeCell ref="I1107:K1107"/>
    <mergeCell ref="L1107:N1107"/>
    <mergeCell ref="O1107:Q1107"/>
    <mergeCell ref="R1107:T1107"/>
    <mergeCell ref="B1108:D1108"/>
    <mergeCell ref="E1108:F1108"/>
    <mergeCell ref="G1108:H1108"/>
    <mergeCell ref="I1108:K1108"/>
    <mergeCell ref="L1108:N1108"/>
    <mergeCell ref="O1108:Q1108"/>
    <mergeCell ref="R1108:T1108"/>
    <mergeCell ref="B1109:D1109"/>
    <mergeCell ref="E1109:F1109"/>
    <mergeCell ref="G1109:H1109"/>
    <mergeCell ref="I1109:K1109"/>
    <mergeCell ref="L1109:N1109"/>
    <mergeCell ref="O1109:Q1109"/>
    <mergeCell ref="R1109:T1109"/>
    <mergeCell ref="B1110:D1110"/>
    <mergeCell ref="E1110:F1110"/>
    <mergeCell ref="G1110:H1110"/>
    <mergeCell ref="I1110:K1110"/>
    <mergeCell ref="L1110:N1110"/>
    <mergeCell ref="O1110:Q1110"/>
    <mergeCell ref="R1110:T1110"/>
    <mergeCell ref="B1111:D1111"/>
    <mergeCell ref="E1111:F1111"/>
    <mergeCell ref="G1111:H1111"/>
    <mergeCell ref="I1111:K1111"/>
    <mergeCell ref="L1111:N1111"/>
    <mergeCell ref="O1111:Q1111"/>
    <mergeCell ref="R1111:T1111"/>
    <mergeCell ref="B1112:D1112"/>
    <mergeCell ref="E1112:F1112"/>
    <mergeCell ref="G1112:H1112"/>
    <mergeCell ref="I1112:K1112"/>
    <mergeCell ref="L1112:N1112"/>
    <mergeCell ref="O1112:Q1112"/>
    <mergeCell ref="R1112:T1112"/>
    <mergeCell ref="B1113:D1113"/>
    <mergeCell ref="E1113:F1113"/>
    <mergeCell ref="G1113:H1113"/>
    <mergeCell ref="I1113:K1113"/>
    <mergeCell ref="L1113:N1113"/>
    <mergeCell ref="O1113:Q1113"/>
    <mergeCell ref="R1113:T1113"/>
    <mergeCell ref="B1114:D1114"/>
    <mergeCell ref="E1114:F1114"/>
    <mergeCell ref="G1114:H1114"/>
    <mergeCell ref="I1114:K1114"/>
    <mergeCell ref="L1114:N1114"/>
    <mergeCell ref="O1114:Q1114"/>
    <mergeCell ref="R1114:T1114"/>
    <mergeCell ref="B1115:D1115"/>
    <mergeCell ref="E1115:F1115"/>
    <mergeCell ref="G1115:H1115"/>
    <mergeCell ref="I1115:K1115"/>
    <mergeCell ref="L1115:N1115"/>
    <mergeCell ref="O1115:Q1115"/>
    <mergeCell ref="R1115:T1115"/>
    <mergeCell ref="B1116:D1116"/>
    <mergeCell ref="E1116:F1116"/>
    <mergeCell ref="G1116:H1116"/>
    <mergeCell ref="I1116:K1116"/>
    <mergeCell ref="L1116:N1116"/>
    <mergeCell ref="O1116:Q1116"/>
    <mergeCell ref="R1116:T1116"/>
    <mergeCell ref="B1117:D1117"/>
    <mergeCell ref="E1117:F1117"/>
    <mergeCell ref="G1117:H1117"/>
    <mergeCell ref="I1117:K1117"/>
    <mergeCell ref="L1117:N1117"/>
    <mergeCell ref="O1117:Q1117"/>
    <mergeCell ref="R1117:T1117"/>
    <mergeCell ref="B1118:D1118"/>
    <mergeCell ref="E1118:F1118"/>
    <mergeCell ref="G1118:H1118"/>
    <mergeCell ref="I1118:K1118"/>
    <mergeCell ref="L1118:N1118"/>
    <mergeCell ref="O1118:Q1118"/>
    <mergeCell ref="R1118:T1118"/>
    <mergeCell ref="B1119:D1119"/>
    <mergeCell ref="E1119:F1119"/>
    <mergeCell ref="G1119:H1119"/>
    <mergeCell ref="I1119:K1119"/>
    <mergeCell ref="L1119:N1119"/>
    <mergeCell ref="O1119:Q1119"/>
    <mergeCell ref="R1119:T1119"/>
    <mergeCell ref="B1120:D1120"/>
    <mergeCell ref="E1120:F1120"/>
    <mergeCell ref="G1120:H1120"/>
    <mergeCell ref="I1120:K1120"/>
    <mergeCell ref="L1120:N1120"/>
    <mergeCell ref="O1120:Q1120"/>
    <mergeCell ref="R1120:T1120"/>
    <mergeCell ref="B1121:D1121"/>
    <mergeCell ref="E1121:F1121"/>
    <mergeCell ref="G1121:H1121"/>
    <mergeCell ref="I1121:K1121"/>
    <mergeCell ref="L1121:N1121"/>
    <mergeCell ref="O1121:Q1121"/>
    <mergeCell ref="R1121:T1121"/>
    <mergeCell ref="B1122:D1122"/>
    <mergeCell ref="E1122:F1122"/>
    <mergeCell ref="G1122:H1122"/>
    <mergeCell ref="I1122:K1122"/>
    <mergeCell ref="L1122:N1122"/>
    <mergeCell ref="O1122:Q1122"/>
    <mergeCell ref="R1122:T1122"/>
    <mergeCell ref="B1123:D1123"/>
    <mergeCell ref="E1123:F1123"/>
    <mergeCell ref="G1123:H1123"/>
    <mergeCell ref="I1123:K1123"/>
    <mergeCell ref="L1123:N1123"/>
    <mergeCell ref="O1123:Q1123"/>
    <mergeCell ref="R1123:T1123"/>
    <mergeCell ref="B1124:D1124"/>
    <mergeCell ref="E1124:F1124"/>
    <mergeCell ref="G1124:H1124"/>
    <mergeCell ref="I1124:K1124"/>
    <mergeCell ref="L1124:N1124"/>
    <mergeCell ref="O1124:Q1124"/>
    <mergeCell ref="R1124:T1124"/>
    <mergeCell ref="B1125:D1125"/>
    <mergeCell ref="E1125:F1125"/>
    <mergeCell ref="G1125:H1125"/>
    <mergeCell ref="I1125:K1125"/>
    <mergeCell ref="L1125:N1125"/>
    <mergeCell ref="O1125:Q1125"/>
    <mergeCell ref="R1125:T1125"/>
    <mergeCell ref="B1126:D1126"/>
    <mergeCell ref="E1126:F1126"/>
    <mergeCell ref="G1126:H1126"/>
    <mergeCell ref="I1126:K1126"/>
    <mergeCell ref="L1126:N1126"/>
    <mergeCell ref="O1126:Q1126"/>
    <mergeCell ref="R1126:T1126"/>
    <mergeCell ref="B1127:D1127"/>
    <mergeCell ref="E1127:F1127"/>
    <mergeCell ref="G1127:H1127"/>
    <mergeCell ref="I1127:K1127"/>
    <mergeCell ref="L1127:N1127"/>
    <mergeCell ref="O1127:Q1127"/>
    <mergeCell ref="R1127:T1127"/>
    <mergeCell ref="B1128:D1128"/>
    <mergeCell ref="E1128:F1128"/>
    <mergeCell ref="G1128:H1128"/>
    <mergeCell ref="I1128:K1128"/>
    <mergeCell ref="L1128:N1128"/>
    <mergeCell ref="O1128:Q1128"/>
    <mergeCell ref="R1128:T1128"/>
    <mergeCell ref="B1129:D1129"/>
    <mergeCell ref="E1129:F1129"/>
    <mergeCell ref="G1129:H1129"/>
    <mergeCell ref="I1129:K1129"/>
    <mergeCell ref="L1129:N1129"/>
    <mergeCell ref="O1129:Q1129"/>
    <mergeCell ref="R1129:T1129"/>
    <mergeCell ref="B1130:D1130"/>
    <mergeCell ref="E1130:F1130"/>
    <mergeCell ref="G1130:H1130"/>
    <mergeCell ref="I1130:K1130"/>
    <mergeCell ref="L1130:N1130"/>
    <mergeCell ref="O1130:Q1130"/>
    <mergeCell ref="R1130:T1130"/>
    <mergeCell ref="B1131:D1131"/>
    <mergeCell ref="E1131:F1131"/>
    <mergeCell ref="G1131:H1131"/>
    <mergeCell ref="I1131:K1131"/>
    <mergeCell ref="L1131:N1131"/>
    <mergeCell ref="O1131:Q1131"/>
    <mergeCell ref="R1131:T1131"/>
    <mergeCell ref="B1132:D1132"/>
    <mergeCell ref="E1132:F1132"/>
    <mergeCell ref="G1132:H1132"/>
    <mergeCell ref="I1132:K1132"/>
    <mergeCell ref="L1132:N1132"/>
    <mergeCell ref="O1132:Q1132"/>
    <mergeCell ref="R1132:T1132"/>
    <mergeCell ref="B1133:D1133"/>
    <mergeCell ref="E1133:F1133"/>
    <mergeCell ref="G1133:H1133"/>
    <mergeCell ref="I1133:K1133"/>
    <mergeCell ref="L1133:N1133"/>
    <mergeCell ref="O1133:Q1133"/>
    <mergeCell ref="R1133:T1133"/>
    <mergeCell ref="B1134:D1134"/>
    <mergeCell ref="E1134:F1134"/>
    <mergeCell ref="G1134:H1134"/>
    <mergeCell ref="I1134:K1134"/>
    <mergeCell ref="L1134:N1134"/>
    <mergeCell ref="O1134:Q1134"/>
    <mergeCell ref="R1134:T1134"/>
    <mergeCell ref="B1135:D1135"/>
    <mergeCell ref="E1135:F1135"/>
    <mergeCell ref="G1135:H1135"/>
    <mergeCell ref="I1135:K1135"/>
    <mergeCell ref="L1135:N1135"/>
    <mergeCell ref="O1135:Q1135"/>
    <mergeCell ref="R1135:T1135"/>
    <mergeCell ref="B1136:D1136"/>
    <mergeCell ref="E1136:F1136"/>
    <mergeCell ref="G1136:H1136"/>
    <mergeCell ref="I1136:K1136"/>
    <mergeCell ref="L1136:N1136"/>
    <mergeCell ref="O1136:Q1136"/>
    <mergeCell ref="R1136:T1136"/>
    <mergeCell ref="B1137:D1137"/>
    <mergeCell ref="E1137:F1137"/>
    <mergeCell ref="G1137:H1137"/>
    <mergeCell ref="I1137:K1137"/>
    <mergeCell ref="L1137:N1137"/>
    <mergeCell ref="O1137:Q1137"/>
    <mergeCell ref="R1137:T1137"/>
    <mergeCell ref="B1138:D1138"/>
    <mergeCell ref="E1138:F1138"/>
    <mergeCell ref="G1138:H1138"/>
    <mergeCell ref="I1138:K1138"/>
    <mergeCell ref="L1138:N1138"/>
    <mergeCell ref="O1138:Q1138"/>
    <mergeCell ref="R1138:T1138"/>
    <mergeCell ref="B1139:D1139"/>
    <mergeCell ref="E1139:F1139"/>
    <mergeCell ref="G1139:H1139"/>
    <mergeCell ref="I1139:K1139"/>
    <mergeCell ref="L1139:N1139"/>
    <mergeCell ref="O1139:Q1139"/>
    <mergeCell ref="R1139:T1139"/>
    <mergeCell ref="B1140:D1140"/>
    <mergeCell ref="E1140:F1140"/>
    <mergeCell ref="G1140:H1140"/>
    <mergeCell ref="I1140:K1140"/>
    <mergeCell ref="L1140:N1140"/>
    <mergeCell ref="O1140:Q1140"/>
    <mergeCell ref="R1140:T1140"/>
    <mergeCell ref="B1141:D1141"/>
    <mergeCell ref="E1141:F1141"/>
    <mergeCell ref="G1141:H1141"/>
    <mergeCell ref="I1141:K1141"/>
    <mergeCell ref="L1141:N1141"/>
    <mergeCell ref="O1141:Q1141"/>
    <mergeCell ref="R1141:T1141"/>
    <mergeCell ref="B1142:D1142"/>
    <mergeCell ref="E1142:F1142"/>
    <mergeCell ref="G1142:H1142"/>
    <mergeCell ref="I1142:K1142"/>
    <mergeCell ref="L1142:N1142"/>
    <mergeCell ref="O1142:Q1142"/>
    <mergeCell ref="R1142:T1142"/>
    <mergeCell ref="B1143:D1143"/>
    <mergeCell ref="E1143:F1143"/>
    <mergeCell ref="G1143:H1143"/>
    <mergeCell ref="I1143:K1143"/>
    <mergeCell ref="L1143:N1143"/>
    <mergeCell ref="O1143:Q1143"/>
    <mergeCell ref="R1143:T1143"/>
    <mergeCell ref="B1144:D1144"/>
    <mergeCell ref="E1144:F1144"/>
    <mergeCell ref="G1144:H1144"/>
    <mergeCell ref="I1144:K1144"/>
    <mergeCell ref="L1144:N1144"/>
    <mergeCell ref="O1144:Q1144"/>
    <mergeCell ref="R1144:T1144"/>
    <mergeCell ref="B1145:D1145"/>
    <mergeCell ref="E1145:F1145"/>
    <mergeCell ref="G1145:H1145"/>
    <mergeCell ref="I1145:K1145"/>
    <mergeCell ref="L1145:N1145"/>
    <mergeCell ref="O1145:Q1145"/>
    <mergeCell ref="R1145:T1145"/>
    <mergeCell ref="B1146:D1146"/>
    <mergeCell ref="E1146:F1146"/>
    <mergeCell ref="G1146:H1146"/>
    <mergeCell ref="I1146:K1146"/>
    <mergeCell ref="L1146:N1146"/>
    <mergeCell ref="O1146:Q1146"/>
    <mergeCell ref="R1146:T1146"/>
    <mergeCell ref="B1147:D1147"/>
    <mergeCell ref="E1147:F1147"/>
    <mergeCell ref="G1147:H1147"/>
    <mergeCell ref="I1147:K1147"/>
    <mergeCell ref="L1147:N1147"/>
    <mergeCell ref="O1147:Q1147"/>
    <mergeCell ref="R1147:T1147"/>
    <mergeCell ref="B1148:D1148"/>
    <mergeCell ref="E1148:F1148"/>
    <mergeCell ref="G1148:H1148"/>
    <mergeCell ref="I1148:K1148"/>
    <mergeCell ref="L1148:N1148"/>
    <mergeCell ref="O1148:Q1148"/>
    <mergeCell ref="R1148:T1148"/>
    <mergeCell ref="B1149:D1149"/>
    <mergeCell ref="E1149:F1149"/>
    <mergeCell ref="G1149:H1149"/>
    <mergeCell ref="I1149:K1149"/>
    <mergeCell ref="L1149:N1149"/>
    <mergeCell ref="O1149:Q1149"/>
    <mergeCell ref="R1149:T1149"/>
    <mergeCell ref="B1150:D1150"/>
    <mergeCell ref="E1150:F1150"/>
    <mergeCell ref="G1150:H1150"/>
    <mergeCell ref="I1150:K1150"/>
    <mergeCell ref="L1150:N1150"/>
    <mergeCell ref="O1150:Q1150"/>
    <mergeCell ref="R1150:T1150"/>
    <mergeCell ref="B1151:D1151"/>
    <mergeCell ref="E1151:F1151"/>
    <mergeCell ref="G1151:H1151"/>
    <mergeCell ref="I1151:K1151"/>
    <mergeCell ref="L1151:N1151"/>
    <mergeCell ref="O1151:Q1151"/>
    <mergeCell ref="R1151:T1151"/>
    <mergeCell ref="B1152:D1152"/>
    <mergeCell ref="E1152:F1152"/>
    <mergeCell ref="G1152:H1152"/>
    <mergeCell ref="I1152:K1152"/>
    <mergeCell ref="L1152:N1152"/>
    <mergeCell ref="O1152:Q1152"/>
    <mergeCell ref="R1152:T1152"/>
    <mergeCell ref="B1153:D1153"/>
    <mergeCell ref="E1153:F1153"/>
    <mergeCell ref="G1153:H1153"/>
    <mergeCell ref="I1153:K1153"/>
    <mergeCell ref="L1153:N1153"/>
    <mergeCell ref="O1153:Q1153"/>
    <mergeCell ref="R1153:T1153"/>
    <mergeCell ref="B1154:D1154"/>
    <mergeCell ref="E1154:F1154"/>
    <mergeCell ref="G1154:H1154"/>
    <mergeCell ref="I1154:K1154"/>
    <mergeCell ref="L1154:N1154"/>
    <mergeCell ref="O1154:Q1154"/>
    <mergeCell ref="R1154:T1154"/>
    <mergeCell ref="B1155:D1155"/>
    <mergeCell ref="E1155:F1155"/>
    <mergeCell ref="G1155:H1155"/>
    <mergeCell ref="I1155:K1155"/>
    <mergeCell ref="L1155:N1155"/>
    <mergeCell ref="O1155:Q1155"/>
    <mergeCell ref="R1155:T1155"/>
    <mergeCell ref="B1156:D1156"/>
    <mergeCell ref="E1156:F1156"/>
    <mergeCell ref="G1156:H1156"/>
    <mergeCell ref="I1156:K1156"/>
    <mergeCell ref="L1156:N1156"/>
    <mergeCell ref="O1156:Q1156"/>
    <mergeCell ref="R1156:T1156"/>
    <mergeCell ref="B1157:D1157"/>
    <mergeCell ref="E1157:F1157"/>
    <mergeCell ref="G1157:H1157"/>
    <mergeCell ref="I1157:K1157"/>
    <mergeCell ref="L1157:N1157"/>
    <mergeCell ref="O1157:Q1157"/>
    <mergeCell ref="R1157:T1157"/>
    <mergeCell ref="B1158:D1158"/>
    <mergeCell ref="E1158:F1158"/>
    <mergeCell ref="G1158:H1158"/>
    <mergeCell ref="I1158:K1158"/>
    <mergeCell ref="L1158:N1158"/>
    <mergeCell ref="O1158:Q1158"/>
    <mergeCell ref="R1158:T1158"/>
    <mergeCell ref="B1159:D1159"/>
    <mergeCell ref="E1159:F1159"/>
    <mergeCell ref="G1159:H1159"/>
    <mergeCell ref="I1159:K1159"/>
    <mergeCell ref="L1159:N1159"/>
    <mergeCell ref="O1159:Q1159"/>
    <mergeCell ref="R1159:T1159"/>
    <mergeCell ref="B1160:D1160"/>
    <mergeCell ref="E1160:F1160"/>
    <mergeCell ref="G1160:H1160"/>
    <mergeCell ref="I1160:K1160"/>
    <mergeCell ref="L1160:N1160"/>
    <mergeCell ref="O1160:Q1160"/>
    <mergeCell ref="R1160:T1160"/>
    <mergeCell ref="B1161:D1161"/>
    <mergeCell ref="E1161:F1161"/>
    <mergeCell ref="G1161:H1161"/>
    <mergeCell ref="I1161:K1161"/>
    <mergeCell ref="L1161:N1161"/>
    <mergeCell ref="O1161:Q1161"/>
    <mergeCell ref="R1161:T1161"/>
    <mergeCell ref="B1162:D1162"/>
    <mergeCell ref="E1162:F1162"/>
    <mergeCell ref="G1162:H1162"/>
    <mergeCell ref="I1162:K1162"/>
    <mergeCell ref="L1162:N1162"/>
    <mergeCell ref="O1162:Q1162"/>
    <mergeCell ref="R1162:T1162"/>
    <mergeCell ref="B1163:D1163"/>
    <mergeCell ref="E1163:F1163"/>
    <mergeCell ref="G1163:H1163"/>
    <mergeCell ref="I1163:K1163"/>
    <mergeCell ref="L1163:N1163"/>
    <mergeCell ref="O1163:Q1163"/>
    <mergeCell ref="R1163:T1163"/>
    <mergeCell ref="B1164:D1164"/>
    <mergeCell ref="E1164:F1164"/>
    <mergeCell ref="G1164:H1164"/>
    <mergeCell ref="I1164:K1164"/>
    <mergeCell ref="L1164:N1164"/>
    <mergeCell ref="O1164:Q1164"/>
    <mergeCell ref="R1164:T1164"/>
    <mergeCell ref="B1165:D1165"/>
    <mergeCell ref="E1165:F1165"/>
    <mergeCell ref="G1165:H1165"/>
    <mergeCell ref="I1165:K1165"/>
    <mergeCell ref="L1165:N1165"/>
    <mergeCell ref="O1165:Q1165"/>
    <mergeCell ref="R1165:T1165"/>
    <mergeCell ref="B1166:D1166"/>
    <mergeCell ref="E1166:F1166"/>
    <mergeCell ref="G1166:H1166"/>
    <mergeCell ref="I1166:K1166"/>
    <mergeCell ref="L1166:N1166"/>
    <mergeCell ref="O1166:Q1166"/>
    <mergeCell ref="R1166:T1166"/>
    <mergeCell ref="B1167:D1167"/>
    <mergeCell ref="E1167:F1167"/>
    <mergeCell ref="G1167:H1167"/>
    <mergeCell ref="I1167:K1167"/>
    <mergeCell ref="L1167:N1167"/>
    <mergeCell ref="O1167:Q1167"/>
    <mergeCell ref="R1167:T1167"/>
    <mergeCell ref="B1168:D1168"/>
    <mergeCell ref="E1168:F1168"/>
    <mergeCell ref="G1168:H1168"/>
    <mergeCell ref="I1168:K1168"/>
    <mergeCell ref="L1168:N1168"/>
    <mergeCell ref="O1168:Q1168"/>
    <mergeCell ref="R1168:T1168"/>
    <mergeCell ref="B1169:D1169"/>
    <mergeCell ref="E1169:F1169"/>
    <mergeCell ref="G1169:H1169"/>
    <mergeCell ref="I1169:K1169"/>
    <mergeCell ref="L1169:N1169"/>
    <mergeCell ref="O1169:Q1169"/>
    <mergeCell ref="R1169:T1169"/>
    <mergeCell ref="B1170:D1170"/>
    <mergeCell ref="E1170:F1170"/>
    <mergeCell ref="G1170:H1170"/>
    <mergeCell ref="I1170:K1170"/>
    <mergeCell ref="L1170:N1170"/>
    <mergeCell ref="O1170:Q1170"/>
    <mergeCell ref="R1170:T1170"/>
    <mergeCell ref="B1171:F1171"/>
    <mergeCell ref="G1171:N1171"/>
    <mergeCell ref="O1171:U1171"/>
    <mergeCell ref="B1173:F1176"/>
    <mergeCell ref="G1173:U1173"/>
    <mergeCell ref="G1174:H1176"/>
    <mergeCell ref="I1174:N1174"/>
    <mergeCell ref="O1174:U1174"/>
    <mergeCell ref="I1175:K1175"/>
    <mergeCell ref="L1175:N1175"/>
    <mergeCell ref="O1175:Q1175"/>
    <mergeCell ref="R1175:T1175"/>
    <mergeCell ref="U1175:U1176"/>
    <mergeCell ref="B1177:U1177"/>
    <mergeCell ref="B1178:F1178"/>
    <mergeCell ref="G1178:H1178"/>
    <mergeCell ref="B1179:F1179"/>
    <mergeCell ref="G1179:H1179"/>
    <mergeCell ref="B1181:F1181"/>
    <mergeCell ref="G1181:H1181"/>
    <mergeCell ref="B1182:F1182"/>
    <mergeCell ref="G1182:H1182"/>
    <mergeCell ref="B1183:F1183"/>
    <mergeCell ref="G1183:H1183"/>
    <mergeCell ref="B1184:F1184"/>
    <mergeCell ref="G1184:H1184"/>
    <mergeCell ref="B1185:F1185"/>
    <mergeCell ref="G1185:H1185"/>
    <mergeCell ref="B1186:F1186"/>
    <mergeCell ref="G1186:H1186"/>
    <mergeCell ref="B1180:F1180"/>
    <mergeCell ref="G1180:H1180"/>
    <mergeCell ref="B1187:F1187"/>
    <mergeCell ref="G1187:H1187"/>
    <mergeCell ref="B1188:F1188"/>
    <mergeCell ref="G1188:H1188"/>
    <mergeCell ref="B1189:F1189"/>
    <mergeCell ref="G1189:H1189"/>
    <mergeCell ref="B1190:F1190"/>
    <mergeCell ref="G1190:H1190"/>
    <mergeCell ref="B1191:F1191"/>
    <mergeCell ref="G1191:H1191"/>
    <mergeCell ref="B1192:U1192"/>
    <mergeCell ref="B1193:F1193"/>
    <mergeCell ref="G1193:H1193"/>
    <mergeCell ref="B1194:F1194"/>
    <mergeCell ref="G1194:H1194"/>
    <mergeCell ref="B1195:F1195"/>
    <mergeCell ref="G1195:H1195"/>
    <mergeCell ref="B1196:F1196"/>
    <mergeCell ref="G1196:H1196"/>
    <mergeCell ref="B1197:F1197"/>
    <mergeCell ref="G1197:H1197"/>
    <mergeCell ref="B1198:F1198"/>
    <mergeCell ref="G1198:H1198"/>
    <mergeCell ref="B1199:F1199"/>
    <mergeCell ref="G1199:H1199"/>
    <mergeCell ref="B1200:F1200"/>
    <mergeCell ref="G1200:H1200"/>
    <mergeCell ref="B1202:U1202"/>
    <mergeCell ref="B1203:C1204"/>
    <mergeCell ref="D1203:I1203"/>
    <mergeCell ref="J1203:O1203"/>
    <mergeCell ref="P1203:T1203"/>
    <mergeCell ref="D1204:E1204"/>
    <mergeCell ref="F1204:G1204"/>
    <mergeCell ref="H1204:I1204"/>
    <mergeCell ref="J1204:K1204"/>
    <mergeCell ref="L1204:M1204"/>
    <mergeCell ref="N1204:O1204"/>
    <mergeCell ref="P1204:Q1204"/>
    <mergeCell ref="R1204:S1204"/>
    <mergeCell ref="T1204:U1204"/>
    <mergeCell ref="B1205:C1205"/>
    <mergeCell ref="D1205:E1205"/>
    <mergeCell ref="F1205:G1205"/>
    <mergeCell ref="H1205:I1205"/>
    <mergeCell ref="J1205:K1205"/>
    <mergeCell ref="L1205:M1205"/>
    <mergeCell ref="N1205:O1205"/>
    <mergeCell ref="P1205:Q1205"/>
    <mergeCell ref="R1205:S1205"/>
    <mergeCell ref="T1205:U1205"/>
    <mergeCell ref="B1206:C1206"/>
    <mergeCell ref="D1206:E1206"/>
    <mergeCell ref="F1206:G1206"/>
    <mergeCell ref="H1206:I1206"/>
    <mergeCell ref="J1206:K1206"/>
    <mergeCell ref="L1206:M1206"/>
    <mergeCell ref="N1206:O1206"/>
    <mergeCell ref="P1206:Q1206"/>
    <mergeCell ref="R1206:S1206"/>
    <mergeCell ref="T1206:U1206"/>
    <mergeCell ref="D1207:E1207"/>
    <mergeCell ref="F1207:G1207"/>
    <mergeCell ref="H1207:I1207"/>
    <mergeCell ref="J1207:K1207"/>
    <mergeCell ref="L1207:M1207"/>
    <mergeCell ref="N1207:O1207"/>
    <mergeCell ref="P1207:Q1207"/>
    <mergeCell ref="R1207:S1207"/>
    <mergeCell ref="T1207:U1207"/>
    <mergeCell ref="B1210:D1210"/>
    <mergeCell ref="E1210:U1210"/>
    <mergeCell ref="B1211:U1217"/>
    <mergeCell ref="J1220:O1220"/>
    <mergeCell ref="R1220:U1220"/>
    <mergeCell ref="B1221:G1221"/>
    <mergeCell ref="J1221:O1225"/>
    <mergeCell ref="R1221:U1225"/>
    <mergeCell ref="B1222:G1225"/>
    <mergeCell ref="B1226:G1226"/>
    <mergeCell ref="J1226:O1226"/>
    <mergeCell ref="R1226:U1226"/>
    <mergeCell ref="B1227:G1227"/>
    <mergeCell ref="J1227:O1227"/>
    <mergeCell ref="R1227:U1227"/>
    <mergeCell ref="J1229:O1229"/>
    <mergeCell ref="J1230:O1230"/>
    <mergeCell ref="R1230:U1230"/>
    <mergeCell ref="B1231:G1234"/>
    <mergeCell ref="J1231:O1234"/>
    <mergeCell ref="R1231:U1234"/>
    <mergeCell ref="B1235:G1235"/>
    <mergeCell ref="J1235:O1235"/>
    <mergeCell ref="R1235:U1235"/>
    <mergeCell ref="B1236:G1236"/>
    <mergeCell ref="J1236:O1236"/>
    <mergeCell ref="R1236:U1236"/>
    <mergeCell ref="B1230:G1230"/>
    <mergeCell ref="B1239:U1239"/>
    <mergeCell ref="B1244:U1244"/>
    <mergeCell ref="B1248:F1248"/>
    <mergeCell ref="G1248:U1248"/>
    <mergeCell ref="B1249:F1249"/>
    <mergeCell ref="G1249:U1249"/>
    <mergeCell ref="B1250:F1250"/>
    <mergeCell ref="G1250:U1250"/>
    <mergeCell ref="B1251:F1251"/>
    <mergeCell ref="G1251:U1251"/>
    <mergeCell ref="B1252:F1252"/>
    <mergeCell ref="G1252:H1252"/>
    <mergeCell ref="I1252:L1252"/>
    <mergeCell ref="N1252:Q1252"/>
    <mergeCell ref="R1252:S1252"/>
    <mergeCell ref="T1252:U1252"/>
    <mergeCell ref="B1253:F1253"/>
    <mergeCell ref="G1253:H1253"/>
    <mergeCell ref="I1253:L1253"/>
    <mergeCell ref="N1253:Q1253"/>
    <mergeCell ref="R1253:U1253"/>
    <mergeCell ref="B1254:F1254"/>
    <mergeCell ref="G1254:U1254"/>
    <mergeCell ref="B1255:F1255"/>
    <mergeCell ref="G1255:U1255"/>
    <mergeCell ref="B1256:U1256"/>
    <mergeCell ref="B1257:D1260"/>
    <mergeCell ref="E1257:F1260"/>
    <mergeCell ref="G1257:U1257"/>
    <mergeCell ref="G1258:H1260"/>
    <mergeCell ref="I1258:N1258"/>
    <mergeCell ref="O1258:U1258"/>
    <mergeCell ref="I1259:K1260"/>
    <mergeCell ref="L1259:N1260"/>
    <mergeCell ref="O1259:Q1260"/>
    <mergeCell ref="R1259:T1260"/>
    <mergeCell ref="U1259:U1260"/>
    <mergeCell ref="B1261:D1261"/>
    <mergeCell ref="E1261:F1261"/>
    <mergeCell ref="G1261:H1261"/>
    <mergeCell ref="I1261:K1261"/>
    <mergeCell ref="L1261:N1261"/>
    <mergeCell ref="O1261:Q1261"/>
    <mergeCell ref="R1261:T1261"/>
    <mergeCell ref="B1262:D1262"/>
    <mergeCell ref="E1262:F1262"/>
    <mergeCell ref="G1262:H1262"/>
    <mergeCell ref="I1262:K1262"/>
    <mergeCell ref="L1262:N1262"/>
    <mergeCell ref="O1262:Q1262"/>
    <mergeCell ref="R1262:T1262"/>
    <mergeCell ref="B1263:D1263"/>
    <mergeCell ref="E1263:F1263"/>
    <mergeCell ref="G1263:H1263"/>
    <mergeCell ref="I1263:K1263"/>
    <mergeCell ref="L1263:N1263"/>
    <mergeCell ref="O1263:Q1263"/>
    <mergeCell ref="R1263:T1263"/>
    <mergeCell ref="B1264:D1264"/>
    <mergeCell ref="E1264:F1264"/>
    <mergeCell ref="G1264:H1264"/>
    <mergeCell ref="I1264:K1264"/>
    <mergeCell ref="L1264:N1264"/>
    <mergeCell ref="O1264:Q1264"/>
    <mergeCell ref="R1264:T1264"/>
    <mergeCell ref="B1265:D1265"/>
    <mergeCell ref="E1265:F1265"/>
    <mergeCell ref="G1265:H1265"/>
    <mergeCell ref="I1265:K1265"/>
    <mergeCell ref="L1265:N1265"/>
    <mergeCell ref="O1265:Q1265"/>
    <mergeCell ref="R1265:T1265"/>
    <mergeCell ref="B1266:D1266"/>
    <mergeCell ref="E1266:F1266"/>
    <mergeCell ref="G1266:H1266"/>
    <mergeCell ref="I1266:K1266"/>
    <mergeCell ref="L1266:N1266"/>
    <mergeCell ref="O1266:Q1266"/>
    <mergeCell ref="R1266:T1266"/>
    <mergeCell ref="B1267:D1267"/>
    <mergeCell ref="E1267:F1267"/>
    <mergeCell ref="G1267:H1267"/>
    <mergeCell ref="I1267:K1267"/>
    <mergeCell ref="L1267:N1267"/>
    <mergeCell ref="O1267:Q1267"/>
    <mergeCell ref="R1267:T1267"/>
    <mergeCell ref="B1268:D1268"/>
    <mergeCell ref="E1268:F1268"/>
    <mergeCell ref="G1268:H1268"/>
    <mergeCell ref="I1268:K1268"/>
    <mergeCell ref="L1268:N1268"/>
    <mergeCell ref="O1268:Q1268"/>
    <mergeCell ref="R1268:T1268"/>
    <mergeCell ref="B1269:D1269"/>
    <mergeCell ref="E1269:F1269"/>
    <mergeCell ref="G1269:H1269"/>
    <mergeCell ref="I1269:K1269"/>
    <mergeCell ref="L1269:N1269"/>
    <mergeCell ref="O1269:Q1269"/>
    <mergeCell ref="R1269:T1269"/>
    <mergeCell ref="B1270:D1270"/>
    <mergeCell ref="E1270:F1270"/>
    <mergeCell ref="G1270:H1270"/>
    <mergeCell ref="I1270:K1270"/>
    <mergeCell ref="L1270:N1270"/>
    <mergeCell ref="O1270:Q1270"/>
    <mergeCell ref="R1270:T1270"/>
    <mergeCell ref="B1271:D1271"/>
    <mergeCell ref="E1271:F1271"/>
    <mergeCell ref="G1271:H1271"/>
    <mergeCell ref="I1271:K1271"/>
    <mergeCell ref="L1271:N1271"/>
    <mergeCell ref="O1271:Q1271"/>
    <mergeCell ref="R1271:T1271"/>
    <mergeCell ref="B1272:D1272"/>
    <mergeCell ref="E1272:F1272"/>
    <mergeCell ref="G1272:H1272"/>
    <mergeCell ref="I1272:K1272"/>
    <mergeCell ref="L1272:N1272"/>
    <mergeCell ref="O1272:Q1272"/>
    <mergeCell ref="R1272:T1272"/>
    <mergeCell ref="B1273:D1273"/>
    <mergeCell ref="E1273:F1273"/>
    <mergeCell ref="G1273:H1273"/>
    <mergeCell ref="I1273:K1273"/>
    <mergeCell ref="L1273:N1273"/>
    <mergeCell ref="O1273:Q1273"/>
    <mergeCell ref="R1273:T1273"/>
    <mergeCell ref="B1274:D1274"/>
    <mergeCell ref="E1274:F1274"/>
    <mergeCell ref="G1274:H1274"/>
    <mergeCell ref="I1274:K1274"/>
    <mergeCell ref="L1274:N1274"/>
    <mergeCell ref="O1274:Q1274"/>
    <mergeCell ref="R1274:T1274"/>
    <mergeCell ref="B1275:D1275"/>
    <mergeCell ref="E1275:F1275"/>
    <mergeCell ref="G1275:H1275"/>
    <mergeCell ref="I1275:K1275"/>
    <mergeCell ref="L1275:N1275"/>
    <mergeCell ref="O1275:Q1275"/>
    <mergeCell ref="R1275:T1275"/>
    <mergeCell ref="B1276:D1276"/>
    <mergeCell ref="E1276:F1276"/>
    <mergeCell ref="G1276:H1276"/>
    <mergeCell ref="I1276:K1276"/>
    <mergeCell ref="L1276:N1276"/>
    <mergeCell ref="O1276:Q1276"/>
    <mergeCell ref="R1276:T1276"/>
    <mergeCell ref="B1277:D1277"/>
    <mergeCell ref="E1277:F1277"/>
    <mergeCell ref="G1277:H1277"/>
    <mergeCell ref="I1277:K1277"/>
    <mergeCell ref="L1277:N1277"/>
    <mergeCell ref="O1277:Q1277"/>
    <mergeCell ref="R1277:T1277"/>
    <mergeCell ref="B1278:D1278"/>
    <mergeCell ref="E1278:F1278"/>
    <mergeCell ref="G1278:H1278"/>
    <mergeCell ref="I1278:K1278"/>
    <mergeCell ref="L1278:N1278"/>
    <mergeCell ref="O1278:Q1278"/>
    <mergeCell ref="R1278:T1278"/>
    <mergeCell ref="B1279:D1279"/>
    <mergeCell ref="E1279:F1279"/>
    <mergeCell ref="G1279:H1279"/>
    <mergeCell ref="I1279:K1279"/>
    <mergeCell ref="L1279:N1279"/>
    <mergeCell ref="O1279:Q1279"/>
    <mergeCell ref="R1279:T1279"/>
    <mergeCell ref="B1280:D1280"/>
    <mergeCell ref="E1280:F1280"/>
    <mergeCell ref="G1280:H1280"/>
    <mergeCell ref="I1280:K1280"/>
    <mergeCell ref="L1280:N1280"/>
    <mergeCell ref="O1280:Q1280"/>
    <mergeCell ref="R1280:T1280"/>
    <mergeCell ref="B1281:D1281"/>
    <mergeCell ref="E1281:F1281"/>
    <mergeCell ref="G1281:H1281"/>
    <mergeCell ref="I1281:K1281"/>
    <mergeCell ref="L1281:N1281"/>
    <mergeCell ref="O1281:Q1281"/>
    <mergeCell ref="R1281:T1281"/>
    <mergeCell ref="B1282:D1282"/>
    <mergeCell ref="E1282:F1282"/>
    <mergeCell ref="G1282:H1282"/>
    <mergeCell ref="I1282:K1282"/>
    <mergeCell ref="L1282:N1282"/>
    <mergeCell ref="O1282:Q1282"/>
    <mergeCell ref="R1282:T1282"/>
    <mergeCell ref="B1283:D1283"/>
    <mergeCell ref="E1283:F1283"/>
    <mergeCell ref="G1283:H1283"/>
    <mergeCell ref="I1283:K1283"/>
    <mergeCell ref="L1283:N1283"/>
    <mergeCell ref="O1283:Q1283"/>
    <mergeCell ref="R1283:T1283"/>
    <mergeCell ref="B1284:D1284"/>
    <mergeCell ref="E1284:F1284"/>
    <mergeCell ref="G1284:H1284"/>
    <mergeCell ref="I1284:K1284"/>
    <mergeCell ref="L1284:N1284"/>
    <mergeCell ref="O1284:Q1284"/>
    <mergeCell ref="R1284:T1284"/>
    <mergeCell ref="B1285:D1285"/>
    <mergeCell ref="E1285:F1285"/>
    <mergeCell ref="G1285:H1285"/>
    <mergeCell ref="I1285:K1285"/>
    <mergeCell ref="L1285:N1285"/>
    <mergeCell ref="O1285:Q1285"/>
    <mergeCell ref="R1285:T1285"/>
    <mergeCell ref="B1286:D1286"/>
    <mergeCell ref="E1286:F1286"/>
    <mergeCell ref="G1286:H1286"/>
    <mergeCell ref="I1286:K1286"/>
    <mergeCell ref="L1286:N1286"/>
    <mergeCell ref="O1286:Q1286"/>
    <mergeCell ref="R1286:T1286"/>
    <mergeCell ref="B1287:D1287"/>
    <mergeCell ref="E1287:F1287"/>
    <mergeCell ref="G1287:H1287"/>
    <mergeCell ref="I1287:K1287"/>
    <mergeCell ref="L1287:N1287"/>
    <mergeCell ref="O1287:Q1287"/>
    <mergeCell ref="R1287:T1287"/>
    <mergeCell ref="B1288:D1288"/>
    <mergeCell ref="E1288:F1288"/>
    <mergeCell ref="G1288:H1288"/>
    <mergeCell ref="I1288:K1288"/>
    <mergeCell ref="L1288:N1288"/>
    <mergeCell ref="O1288:Q1288"/>
    <mergeCell ref="R1288:T1288"/>
    <mergeCell ref="B1289:D1289"/>
    <mergeCell ref="E1289:F1289"/>
    <mergeCell ref="G1289:H1289"/>
    <mergeCell ref="I1289:K1289"/>
    <mergeCell ref="L1289:N1289"/>
    <mergeCell ref="O1289:Q1289"/>
    <mergeCell ref="R1289:T1289"/>
    <mergeCell ref="B1290:D1290"/>
    <mergeCell ref="E1290:F1290"/>
    <mergeCell ref="G1290:H1290"/>
    <mergeCell ref="I1290:K1290"/>
    <mergeCell ref="L1290:N1290"/>
    <mergeCell ref="O1290:Q1290"/>
    <mergeCell ref="R1290:T1290"/>
    <mergeCell ref="B1291:D1291"/>
    <mergeCell ref="E1291:F1291"/>
    <mergeCell ref="G1291:H1291"/>
    <mergeCell ref="I1291:K1291"/>
    <mergeCell ref="L1291:N1291"/>
    <mergeCell ref="O1291:Q1291"/>
    <mergeCell ref="R1291:T1291"/>
    <mergeCell ref="B1292:D1292"/>
    <mergeCell ref="E1292:F1292"/>
    <mergeCell ref="G1292:H1292"/>
    <mergeCell ref="I1292:K1292"/>
    <mergeCell ref="L1292:N1292"/>
    <mergeCell ref="O1292:Q1292"/>
    <mergeCell ref="R1292:T1292"/>
    <mergeCell ref="B1293:D1293"/>
    <mergeCell ref="E1293:F1293"/>
    <mergeCell ref="G1293:H1293"/>
    <mergeCell ref="I1293:K1293"/>
    <mergeCell ref="L1293:N1293"/>
    <mergeCell ref="O1293:Q1293"/>
    <mergeCell ref="R1293:T1293"/>
    <mergeCell ref="B1294:D1294"/>
    <mergeCell ref="E1294:F1294"/>
    <mergeCell ref="G1294:H1294"/>
    <mergeCell ref="I1294:K1294"/>
    <mergeCell ref="L1294:N1294"/>
    <mergeCell ref="O1294:Q1294"/>
    <mergeCell ref="R1294:T1294"/>
    <mergeCell ref="B1295:D1295"/>
    <mergeCell ref="E1295:F1295"/>
    <mergeCell ref="G1295:H1295"/>
    <mergeCell ref="I1295:K1295"/>
    <mergeCell ref="L1295:N1295"/>
    <mergeCell ref="O1295:Q1295"/>
    <mergeCell ref="R1295:T1295"/>
    <mergeCell ref="B1296:D1296"/>
    <mergeCell ref="E1296:F1296"/>
    <mergeCell ref="G1296:H1296"/>
    <mergeCell ref="I1296:K1296"/>
    <mergeCell ref="L1296:N1296"/>
    <mergeCell ref="O1296:Q1296"/>
    <mergeCell ref="R1296:T1296"/>
    <mergeCell ref="B1297:D1297"/>
    <mergeCell ref="E1297:F1297"/>
    <mergeCell ref="G1297:H1297"/>
    <mergeCell ref="I1297:K1297"/>
    <mergeCell ref="L1297:N1297"/>
    <mergeCell ref="O1297:Q1297"/>
    <mergeCell ref="R1297:T1297"/>
    <mergeCell ref="B1298:D1298"/>
    <mergeCell ref="E1298:F1298"/>
    <mergeCell ref="G1298:H1298"/>
    <mergeCell ref="I1298:K1298"/>
    <mergeCell ref="L1298:N1298"/>
    <mergeCell ref="O1298:Q1298"/>
    <mergeCell ref="R1298:T1298"/>
    <mergeCell ref="B1299:D1299"/>
    <mergeCell ref="E1299:F1299"/>
    <mergeCell ref="G1299:H1299"/>
    <mergeCell ref="I1299:K1299"/>
    <mergeCell ref="L1299:N1299"/>
    <mergeCell ref="O1299:Q1299"/>
    <mergeCell ref="R1299:T1299"/>
    <mergeCell ref="B1300:D1300"/>
    <mergeCell ref="E1300:F1300"/>
    <mergeCell ref="G1300:H1300"/>
    <mergeCell ref="I1300:K1300"/>
    <mergeCell ref="L1300:N1300"/>
    <mergeCell ref="O1300:Q1300"/>
    <mergeCell ref="R1300:T1300"/>
    <mergeCell ref="B1301:D1301"/>
    <mergeCell ref="E1301:F1301"/>
    <mergeCell ref="G1301:H1301"/>
    <mergeCell ref="I1301:K1301"/>
    <mergeCell ref="L1301:N1301"/>
    <mergeCell ref="O1301:Q1301"/>
    <mergeCell ref="R1301:T1301"/>
    <mergeCell ref="B1302:D1302"/>
    <mergeCell ref="E1302:F1302"/>
    <mergeCell ref="G1302:H1302"/>
    <mergeCell ref="I1302:K1302"/>
    <mergeCell ref="L1302:N1302"/>
    <mergeCell ref="O1302:Q1302"/>
    <mergeCell ref="R1302:T1302"/>
    <mergeCell ref="B1303:D1303"/>
    <mergeCell ref="E1303:F1303"/>
    <mergeCell ref="G1303:H1303"/>
    <mergeCell ref="I1303:K1303"/>
    <mergeCell ref="L1303:N1303"/>
    <mergeCell ref="O1303:Q1303"/>
    <mergeCell ref="R1303:T1303"/>
    <mergeCell ref="B1304:D1304"/>
    <mergeCell ref="E1304:F1304"/>
    <mergeCell ref="G1304:H1304"/>
    <mergeCell ref="I1304:K1304"/>
    <mergeCell ref="L1304:N1304"/>
    <mergeCell ref="O1304:Q1304"/>
    <mergeCell ref="R1304:T1304"/>
    <mergeCell ref="B1305:D1305"/>
    <mergeCell ref="E1305:F1305"/>
    <mergeCell ref="G1305:H1305"/>
    <mergeCell ref="I1305:K1305"/>
    <mergeCell ref="L1305:N1305"/>
    <mergeCell ref="O1305:Q1305"/>
    <mergeCell ref="R1305:T1305"/>
    <mergeCell ref="B1306:D1306"/>
    <mergeCell ref="E1306:F1306"/>
    <mergeCell ref="G1306:H1306"/>
    <mergeCell ref="I1306:K1306"/>
    <mergeCell ref="L1306:N1306"/>
    <mergeCell ref="O1306:Q1306"/>
    <mergeCell ref="R1306:T1306"/>
    <mergeCell ref="B1307:D1307"/>
    <mergeCell ref="E1307:F1307"/>
    <mergeCell ref="G1307:H1307"/>
    <mergeCell ref="I1307:K1307"/>
    <mergeCell ref="L1307:N1307"/>
    <mergeCell ref="O1307:Q1307"/>
    <mergeCell ref="R1307:T1307"/>
    <mergeCell ref="B1308:D1308"/>
    <mergeCell ref="E1308:F1308"/>
    <mergeCell ref="G1308:H1308"/>
    <mergeCell ref="I1308:K1308"/>
    <mergeCell ref="L1308:N1308"/>
    <mergeCell ref="O1308:Q1308"/>
    <mergeCell ref="R1308:T1308"/>
    <mergeCell ref="B1309:D1309"/>
    <mergeCell ref="E1309:F1309"/>
    <mergeCell ref="G1309:H1309"/>
    <mergeCell ref="I1309:K1309"/>
    <mergeCell ref="L1309:N1309"/>
    <mergeCell ref="O1309:Q1309"/>
    <mergeCell ref="R1309:T1309"/>
    <mergeCell ref="B1310:D1310"/>
    <mergeCell ref="E1310:F1310"/>
    <mergeCell ref="G1310:H1310"/>
    <mergeCell ref="I1310:K1310"/>
    <mergeCell ref="L1310:N1310"/>
    <mergeCell ref="O1310:Q1310"/>
    <mergeCell ref="R1310:T1310"/>
    <mergeCell ref="B1311:D1311"/>
    <mergeCell ref="E1311:F1311"/>
    <mergeCell ref="G1311:H1311"/>
    <mergeCell ref="I1311:K1311"/>
    <mergeCell ref="L1311:N1311"/>
    <mergeCell ref="O1311:Q1311"/>
    <mergeCell ref="R1311:T1311"/>
    <mergeCell ref="B1312:D1312"/>
    <mergeCell ref="E1312:F1312"/>
    <mergeCell ref="G1312:H1312"/>
    <mergeCell ref="I1312:K1312"/>
    <mergeCell ref="L1312:N1312"/>
    <mergeCell ref="O1312:Q1312"/>
    <mergeCell ref="R1312:T1312"/>
    <mergeCell ref="B1313:D1313"/>
    <mergeCell ref="E1313:F1313"/>
    <mergeCell ref="G1313:H1313"/>
    <mergeCell ref="I1313:K1313"/>
    <mergeCell ref="L1313:N1313"/>
    <mergeCell ref="O1313:Q1313"/>
    <mergeCell ref="R1313:T1313"/>
    <mergeCell ref="B1314:D1314"/>
    <mergeCell ref="E1314:F1314"/>
    <mergeCell ref="G1314:H1314"/>
    <mergeCell ref="I1314:K1314"/>
    <mergeCell ref="L1314:N1314"/>
    <mergeCell ref="O1314:Q1314"/>
    <mergeCell ref="R1314:T1314"/>
    <mergeCell ref="B1315:D1315"/>
    <mergeCell ref="E1315:F1315"/>
    <mergeCell ref="G1315:H1315"/>
    <mergeCell ref="I1315:K1315"/>
    <mergeCell ref="L1315:N1315"/>
    <mergeCell ref="O1315:Q1315"/>
    <mergeCell ref="R1315:T1315"/>
    <mergeCell ref="B1316:D1316"/>
    <mergeCell ref="E1316:F1316"/>
    <mergeCell ref="G1316:H1316"/>
    <mergeCell ref="I1316:K1316"/>
    <mergeCell ref="L1316:N1316"/>
    <mergeCell ref="O1316:Q1316"/>
    <mergeCell ref="R1316:T1316"/>
    <mergeCell ref="B1317:D1317"/>
    <mergeCell ref="E1317:F1317"/>
    <mergeCell ref="G1317:H1317"/>
    <mergeCell ref="I1317:K1317"/>
    <mergeCell ref="L1317:N1317"/>
    <mergeCell ref="O1317:Q1317"/>
    <mergeCell ref="R1317:T1317"/>
    <mergeCell ref="B1318:D1318"/>
    <mergeCell ref="E1318:F1318"/>
    <mergeCell ref="G1318:H1318"/>
    <mergeCell ref="I1318:K1318"/>
    <mergeCell ref="L1318:N1318"/>
    <mergeCell ref="O1318:Q1318"/>
    <mergeCell ref="R1318:T1318"/>
    <mergeCell ref="B1319:D1319"/>
    <mergeCell ref="E1319:F1319"/>
    <mergeCell ref="G1319:H1319"/>
    <mergeCell ref="I1319:K1319"/>
    <mergeCell ref="L1319:N1319"/>
    <mergeCell ref="O1319:Q1319"/>
    <mergeCell ref="R1319:T1319"/>
    <mergeCell ref="B1320:D1320"/>
    <mergeCell ref="E1320:F1320"/>
    <mergeCell ref="G1320:H1320"/>
    <mergeCell ref="I1320:K1320"/>
    <mergeCell ref="L1320:N1320"/>
    <mergeCell ref="O1320:Q1320"/>
    <mergeCell ref="R1320:T1320"/>
    <mergeCell ref="B1321:D1321"/>
    <mergeCell ref="E1321:F1321"/>
    <mergeCell ref="G1321:H1321"/>
    <mergeCell ref="I1321:K1321"/>
    <mergeCell ref="L1321:N1321"/>
    <mergeCell ref="O1321:Q1321"/>
    <mergeCell ref="R1321:T1321"/>
    <mergeCell ref="B1322:D1322"/>
    <mergeCell ref="E1322:F1322"/>
    <mergeCell ref="G1322:H1322"/>
    <mergeCell ref="I1322:K1322"/>
    <mergeCell ref="L1322:N1322"/>
    <mergeCell ref="O1322:Q1322"/>
    <mergeCell ref="R1322:T1322"/>
    <mergeCell ref="B1323:D1323"/>
    <mergeCell ref="E1323:F1323"/>
    <mergeCell ref="G1323:H1323"/>
    <mergeCell ref="I1323:K1323"/>
    <mergeCell ref="L1323:N1323"/>
    <mergeCell ref="O1323:Q1323"/>
    <mergeCell ref="R1323:T1323"/>
    <mergeCell ref="B1324:D1324"/>
    <mergeCell ref="E1324:F1324"/>
    <mergeCell ref="G1324:H1324"/>
    <mergeCell ref="I1324:K1324"/>
    <mergeCell ref="L1324:N1324"/>
    <mergeCell ref="O1324:Q1324"/>
    <mergeCell ref="R1324:T1324"/>
    <mergeCell ref="B1325:D1325"/>
    <mergeCell ref="E1325:F1325"/>
    <mergeCell ref="G1325:H1325"/>
    <mergeCell ref="I1325:K1325"/>
    <mergeCell ref="L1325:N1325"/>
    <mergeCell ref="O1325:Q1325"/>
    <mergeCell ref="R1325:T1325"/>
    <mergeCell ref="B1326:F1326"/>
    <mergeCell ref="G1326:N1326"/>
    <mergeCell ref="O1326:U1326"/>
    <mergeCell ref="B1328:F1331"/>
    <mergeCell ref="G1328:U1328"/>
    <mergeCell ref="G1329:H1331"/>
    <mergeCell ref="I1329:N1329"/>
    <mergeCell ref="O1329:U1329"/>
    <mergeCell ref="I1330:K1330"/>
    <mergeCell ref="L1330:N1330"/>
    <mergeCell ref="O1330:Q1330"/>
    <mergeCell ref="R1330:T1330"/>
    <mergeCell ref="U1330:U1331"/>
    <mergeCell ref="B1332:U1332"/>
    <mergeCell ref="B1333:F1333"/>
    <mergeCell ref="G1333:H1333"/>
    <mergeCell ref="B1334:F1334"/>
    <mergeCell ref="G1334:H1334"/>
    <mergeCell ref="B1336:F1336"/>
    <mergeCell ref="G1336:H1336"/>
    <mergeCell ref="B1337:F1337"/>
    <mergeCell ref="G1337:H1337"/>
    <mergeCell ref="B1338:F1338"/>
    <mergeCell ref="G1338:H1338"/>
    <mergeCell ref="B1339:F1339"/>
    <mergeCell ref="G1339:H1339"/>
    <mergeCell ref="B1340:F1340"/>
    <mergeCell ref="G1340:H1340"/>
    <mergeCell ref="B1341:F1341"/>
    <mergeCell ref="G1341:H1341"/>
    <mergeCell ref="B1335:F1335"/>
    <mergeCell ref="G1335:H1335"/>
    <mergeCell ref="B1342:F1342"/>
    <mergeCell ref="G1342:H1342"/>
    <mergeCell ref="B1343:F1343"/>
    <mergeCell ref="G1343:H1343"/>
    <mergeCell ref="B1344:F1344"/>
    <mergeCell ref="G1344:H1344"/>
    <mergeCell ref="B1345:F1345"/>
    <mergeCell ref="G1345:H1345"/>
    <mergeCell ref="B1346:F1346"/>
    <mergeCell ref="G1346:H1346"/>
    <mergeCell ref="B1347:U1347"/>
    <mergeCell ref="B1348:F1348"/>
    <mergeCell ref="G1348:H1348"/>
    <mergeCell ref="B1349:F1349"/>
    <mergeCell ref="G1349:H1349"/>
    <mergeCell ref="B1350:F1350"/>
    <mergeCell ref="G1350:H1350"/>
    <mergeCell ref="L1361:M1361"/>
    <mergeCell ref="N1361:O1361"/>
    <mergeCell ref="P1361:Q1361"/>
    <mergeCell ref="R1361:S1361"/>
    <mergeCell ref="T1361:U1361"/>
    <mergeCell ref="B1351:F1351"/>
    <mergeCell ref="G1351:H1351"/>
    <mergeCell ref="B1352:F1352"/>
    <mergeCell ref="G1352:H1352"/>
    <mergeCell ref="B1353:F1353"/>
    <mergeCell ref="G1353:H1353"/>
    <mergeCell ref="B1354:F1354"/>
    <mergeCell ref="G1354:H1354"/>
    <mergeCell ref="B1355:F1355"/>
    <mergeCell ref="G1355:H1355"/>
    <mergeCell ref="B1357:U1357"/>
    <mergeCell ref="B1358:C1359"/>
    <mergeCell ref="D1358:I1358"/>
    <mergeCell ref="J1358:O1358"/>
    <mergeCell ref="P1358:T1358"/>
    <mergeCell ref="D1359:E1359"/>
    <mergeCell ref="F1359:G1359"/>
    <mergeCell ref="H1359:I1359"/>
    <mergeCell ref="J1359:K1359"/>
    <mergeCell ref="L1359:M1359"/>
    <mergeCell ref="N1359:O1359"/>
    <mergeCell ref="P1359:Q1359"/>
    <mergeCell ref="R1359:S1359"/>
    <mergeCell ref="T1359:U1359"/>
    <mergeCell ref="B1386:G1389"/>
    <mergeCell ref="J1386:O1389"/>
    <mergeCell ref="R1386:U1389"/>
    <mergeCell ref="B1390:G1390"/>
    <mergeCell ref="J1390:O1390"/>
    <mergeCell ref="R1390:U1390"/>
    <mergeCell ref="B1391:G1391"/>
    <mergeCell ref="J1391:O1391"/>
    <mergeCell ref="R1391:U1391"/>
    <mergeCell ref="D1362:E1362"/>
    <mergeCell ref="F1362:G1362"/>
    <mergeCell ref="H1362:I1362"/>
    <mergeCell ref="J1362:K1362"/>
    <mergeCell ref="L1362:M1362"/>
    <mergeCell ref="N1362:O1362"/>
    <mergeCell ref="P1362:Q1362"/>
    <mergeCell ref="R1362:S1362"/>
    <mergeCell ref="T1362:U1362"/>
    <mergeCell ref="B1365:D1365"/>
    <mergeCell ref="E1365:U1365"/>
    <mergeCell ref="B1366:U1372"/>
    <mergeCell ref="J1375:O1375"/>
    <mergeCell ref="R1375:U1375"/>
    <mergeCell ref="B1376:G1376"/>
    <mergeCell ref="J1376:O1380"/>
    <mergeCell ref="R1376:U1380"/>
    <mergeCell ref="B1377:G1380"/>
    <mergeCell ref="B1385:G1385"/>
    <mergeCell ref="B289:G289"/>
    <mergeCell ref="B445:G445"/>
    <mergeCell ref="B602:G602"/>
    <mergeCell ref="B757:G757"/>
    <mergeCell ref="B911:G911"/>
    <mergeCell ref="B1065:G1065"/>
    <mergeCell ref="B1220:G1220"/>
    <mergeCell ref="B1375:G1375"/>
    <mergeCell ref="B1381:G1381"/>
    <mergeCell ref="J1381:O1381"/>
    <mergeCell ref="R1381:U1381"/>
    <mergeCell ref="B1382:G1382"/>
    <mergeCell ref="J1382:O1382"/>
    <mergeCell ref="R1382:U1382"/>
    <mergeCell ref="J1384:O1384"/>
    <mergeCell ref="J1385:O1385"/>
    <mergeCell ref="R1385:U1385"/>
    <mergeCell ref="B1360:C1360"/>
    <mergeCell ref="D1360:E1360"/>
    <mergeCell ref="F1360:G1360"/>
    <mergeCell ref="H1360:I1360"/>
    <mergeCell ref="J1360:K1360"/>
    <mergeCell ref="L1360:M1360"/>
    <mergeCell ref="N1360:O1360"/>
    <mergeCell ref="P1360:Q1360"/>
    <mergeCell ref="R1360:S1360"/>
    <mergeCell ref="T1360:U1360"/>
    <mergeCell ref="B1361:C1361"/>
    <mergeCell ref="D1361:E1361"/>
    <mergeCell ref="F1361:G1361"/>
    <mergeCell ref="H1361:I1361"/>
    <mergeCell ref="J1361:K1361"/>
    <mergeCell ref="B1705:U1705"/>
    <mergeCell ref="B1710:U1710"/>
    <mergeCell ref="B1714:F1714"/>
    <mergeCell ref="G1714:U1714"/>
    <mergeCell ref="B1715:F1715"/>
    <mergeCell ref="G1715:U1715"/>
    <mergeCell ref="B1716:F1716"/>
    <mergeCell ref="G1716:U1716"/>
    <mergeCell ref="B1717:F1717"/>
    <mergeCell ref="G1717:U1717"/>
    <mergeCell ref="B1718:F1718"/>
    <mergeCell ref="G1718:H1718"/>
    <mergeCell ref="I1718:L1718"/>
    <mergeCell ref="N1718:Q1718"/>
    <mergeCell ref="R1718:S1718"/>
    <mergeCell ref="T1718:U1718"/>
    <mergeCell ref="B1719:F1719"/>
    <mergeCell ref="G1719:H1719"/>
    <mergeCell ref="I1719:L1719"/>
    <mergeCell ref="N1719:Q1719"/>
    <mergeCell ref="R1719:U1719"/>
    <mergeCell ref="B1720:F1720"/>
    <mergeCell ref="G1720:U1720"/>
    <mergeCell ref="B1721:F1721"/>
    <mergeCell ref="G1721:U1721"/>
    <mergeCell ref="B1722:U1722"/>
    <mergeCell ref="B1723:D1726"/>
    <mergeCell ref="E1723:F1726"/>
    <mergeCell ref="G1723:U1723"/>
    <mergeCell ref="G1724:H1726"/>
    <mergeCell ref="I1724:N1724"/>
    <mergeCell ref="O1724:U1724"/>
    <mergeCell ref="I1725:K1726"/>
    <mergeCell ref="L1725:N1726"/>
    <mergeCell ref="O1725:Q1726"/>
    <mergeCell ref="R1725:T1726"/>
    <mergeCell ref="U1725:U1726"/>
    <mergeCell ref="B1727:D1727"/>
    <mergeCell ref="E1727:F1727"/>
    <mergeCell ref="G1727:H1727"/>
    <mergeCell ref="I1727:K1727"/>
    <mergeCell ref="L1727:N1727"/>
    <mergeCell ref="O1727:Q1727"/>
    <mergeCell ref="R1727:T1727"/>
    <mergeCell ref="B1728:D1728"/>
    <mergeCell ref="E1728:F1728"/>
    <mergeCell ref="G1728:H1728"/>
    <mergeCell ref="I1728:K1728"/>
    <mergeCell ref="L1728:N1728"/>
    <mergeCell ref="O1728:Q1728"/>
    <mergeCell ref="R1728:T1728"/>
    <mergeCell ref="B1729:D1729"/>
    <mergeCell ref="E1729:F1729"/>
    <mergeCell ref="G1729:H1729"/>
    <mergeCell ref="I1729:K1729"/>
    <mergeCell ref="L1729:N1729"/>
    <mergeCell ref="O1729:Q1729"/>
    <mergeCell ref="R1729:T1729"/>
    <mergeCell ref="B1730:D1730"/>
    <mergeCell ref="E1730:F1730"/>
    <mergeCell ref="G1730:H1730"/>
    <mergeCell ref="I1730:K1730"/>
    <mergeCell ref="L1730:N1730"/>
    <mergeCell ref="O1730:Q1730"/>
    <mergeCell ref="R1730:T1730"/>
    <mergeCell ref="B1731:D1731"/>
    <mergeCell ref="E1731:F1731"/>
    <mergeCell ref="G1731:H1731"/>
    <mergeCell ref="I1731:K1731"/>
    <mergeCell ref="L1731:N1731"/>
    <mergeCell ref="O1731:Q1731"/>
    <mergeCell ref="R1731:T1731"/>
    <mergeCell ref="B1732:D1732"/>
    <mergeCell ref="E1732:F1732"/>
    <mergeCell ref="G1732:H1732"/>
    <mergeCell ref="I1732:K1732"/>
    <mergeCell ref="L1732:N1732"/>
    <mergeCell ref="O1732:Q1732"/>
    <mergeCell ref="R1732:T1732"/>
    <mergeCell ref="B1733:D1733"/>
    <mergeCell ref="E1733:F1733"/>
    <mergeCell ref="G1733:H1733"/>
    <mergeCell ref="I1733:K1733"/>
    <mergeCell ref="L1733:N1733"/>
    <mergeCell ref="O1733:Q1733"/>
    <mergeCell ref="R1733:T1733"/>
    <mergeCell ref="B1734:D1734"/>
    <mergeCell ref="E1734:F1734"/>
    <mergeCell ref="G1734:H1734"/>
    <mergeCell ref="I1734:K1734"/>
    <mergeCell ref="L1734:N1734"/>
    <mergeCell ref="O1734:Q1734"/>
    <mergeCell ref="R1734:T1734"/>
    <mergeCell ref="B1735:D1735"/>
    <mergeCell ref="E1735:F1735"/>
    <mergeCell ref="G1735:H1735"/>
    <mergeCell ref="I1735:K1735"/>
    <mergeCell ref="L1735:N1735"/>
    <mergeCell ref="O1735:Q1735"/>
    <mergeCell ref="R1735:T1735"/>
    <mergeCell ref="B1736:D1736"/>
    <mergeCell ref="E1736:F1736"/>
    <mergeCell ref="G1736:H1736"/>
    <mergeCell ref="I1736:K1736"/>
    <mergeCell ref="L1736:N1736"/>
    <mergeCell ref="O1736:Q1736"/>
    <mergeCell ref="R1736:T1736"/>
    <mergeCell ref="B1737:D1737"/>
    <mergeCell ref="E1737:F1737"/>
    <mergeCell ref="G1737:H1737"/>
    <mergeCell ref="I1737:K1737"/>
    <mergeCell ref="L1737:N1737"/>
    <mergeCell ref="O1737:Q1737"/>
    <mergeCell ref="R1737:T1737"/>
    <mergeCell ref="B1738:D1738"/>
    <mergeCell ref="E1738:F1738"/>
    <mergeCell ref="G1738:H1738"/>
    <mergeCell ref="I1738:K1738"/>
    <mergeCell ref="L1738:N1738"/>
    <mergeCell ref="O1738:Q1738"/>
    <mergeCell ref="R1738:T1738"/>
    <mergeCell ref="B1739:D1739"/>
    <mergeCell ref="E1739:F1739"/>
    <mergeCell ref="G1739:H1739"/>
    <mergeCell ref="I1739:K1739"/>
    <mergeCell ref="L1739:N1739"/>
    <mergeCell ref="O1739:Q1739"/>
    <mergeCell ref="R1739:T1739"/>
    <mergeCell ref="B1740:D1740"/>
    <mergeCell ref="E1740:F1740"/>
    <mergeCell ref="G1740:H1740"/>
    <mergeCell ref="I1740:K1740"/>
    <mergeCell ref="L1740:N1740"/>
    <mergeCell ref="O1740:Q1740"/>
    <mergeCell ref="R1740:T1740"/>
    <mergeCell ref="B1741:D1741"/>
    <mergeCell ref="E1741:F1741"/>
    <mergeCell ref="G1741:H1741"/>
    <mergeCell ref="I1741:K1741"/>
    <mergeCell ref="L1741:N1741"/>
    <mergeCell ref="O1741:Q1741"/>
    <mergeCell ref="R1741:T1741"/>
    <mergeCell ref="B1742:D1742"/>
    <mergeCell ref="E1742:F1742"/>
    <mergeCell ref="G1742:H1742"/>
    <mergeCell ref="I1742:K1742"/>
    <mergeCell ref="L1742:N1742"/>
    <mergeCell ref="O1742:Q1742"/>
    <mergeCell ref="R1742:T1742"/>
    <mergeCell ref="B1743:D1743"/>
    <mergeCell ref="E1743:F1743"/>
    <mergeCell ref="G1743:H1743"/>
    <mergeCell ref="I1743:K1743"/>
    <mergeCell ref="L1743:N1743"/>
    <mergeCell ref="O1743:Q1743"/>
    <mergeCell ref="R1743:T1743"/>
    <mergeCell ref="B1744:D1744"/>
    <mergeCell ref="E1744:F1744"/>
    <mergeCell ref="G1744:H1744"/>
    <mergeCell ref="I1744:K1744"/>
    <mergeCell ref="L1744:N1744"/>
    <mergeCell ref="O1744:Q1744"/>
    <mergeCell ref="R1744:T1744"/>
    <mergeCell ref="B1745:D1745"/>
    <mergeCell ref="E1745:F1745"/>
    <mergeCell ref="G1745:H1745"/>
    <mergeCell ref="I1745:K1745"/>
    <mergeCell ref="L1745:N1745"/>
    <mergeCell ref="O1745:Q1745"/>
    <mergeCell ref="R1745:T1745"/>
    <mergeCell ref="B1746:D1746"/>
    <mergeCell ref="E1746:F1746"/>
    <mergeCell ref="G1746:H1746"/>
    <mergeCell ref="I1746:K1746"/>
    <mergeCell ref="L1746:N1746"/>
    <mergeCell ref="O1746:Q1746"/>
    <mergeCell ref="R1746:T1746"/>
    <mergeCell ref="B1747:D1747"/>
    <mergeCell ref="E1747:F1747"/>
    <mergeCell ref="G1747:H1747"/>
    <mergeCell ref="I1747:K1747"/>
    <mergeCell ref="L1747:N1747"/>
    <mergeCell ref="O1747:Q1747"/>
    <mergeCell ref="R1747:T1747"/>
    <mergeCell ref="B1748:D1748"/>
    <mergeCell ref="E1748:F1748"/>
    <mergeCell ref="G1748:H1748"/>
    <mergeCell ref="I1748:K1748"/>
    <mergeCell ref="L1748:N1748"/>
    <mergeCell ref="O1748:Q1748"/>
    <mergeCell ref="R1748:T1748"/>
    <mergeCell ref="B1749:D1749"/>
    <mergeCell ref="E1749:F1749"/>
    <mergeCell ref="G1749:H1749"/>
    <mergeCell ref="I1749:K1749"/>
    <mergeCell ref="L1749:N1749"/>
    <mergeCell ref="O1749:Q1749"/>
    <mergeCell ref="R1749:T1749"/>
    <mergeCell ref="B1750:D1750"/>
    <mergeCell ref="E1750:F1750"/>
    <mergeCell ref="G1750:H1750"/>
    <mergeCell ref="I1750:K1750"/>
    <mergeCell ref="L1750:N1750"/>
    <mergeCell ref="O1750:Q1750"/>
    <mergeCell ref="R1750:T1750"/>
    <mergeCell ref="B1751:D1751"/>
    <mergeCell ref="E1751:F1751"/>
    <mergeCell ref="G1751:H1751"/>
    <mergeCell ref="I1751:K1751"/>
    <mergeCell ref="L1751:N1751"/>
    <mergeCell ref="O1751:Q1751"/>
    <mergeCell ref="R1751:T1751"/>
    <mergeCell ref="B1752:D1752"/>
    <mergeCell ref="E1752:F1752"/>
    <mergeCell ref="G1752:H1752"/>
    <mergeCell ref="I1752:K1752"/>
    <mergeCell ref="L1752:N1752"/>
    <mergeCell ref="O1752:Q1752"/>
    <mergeCell ref="R1752:T1752"/>
    <mergeCell ref="B1753:D1753"/>
    <mergeCell ref="E1753:F1753"/>
    <mergeCell ref="G1753:H1753"/>
    <mergeCell ref="I1753:K1753"/>
    <mergeCell ref="L1753:N1753"/>
    <mergeCell ref="O1753:Q1753"/>
    <mergeCell ref="R1753:T1753"/>
    <mergeCell ref="B1754:D1754"/>
    <mergeCell ref="E1754:F1754"/>
    <mergeCell ref="G1754:H1754"/>
    <mergeCell ref="I1754:K1754"/>
    <mergeCell ref="L1754:N1754"/>
    <mergeCell ref="O1754:Q1754"/>
    <mergeCell ref="R1754:T1754"/>
    <mergeCell ref="B1755:D1755"/>
    <mergeCell ref="E1755:F1755"/>
    <mergeCell ref="G1755:H1755"/>
    <mergeCell ref="I1755:K1755"/>
    <mergeCell ref="L1755:N1755"/>
    <mergeCell ref="O1755:Q1755"/>
    <mergeCell ref="R1755:T1755"/>
    <mergeCell ref="B1756:D1756"/>
    <mergeCell ref="E1756:F1756"/>
    <mergeCell ref="G1756:H1756"/>
    <mergeCell ref="I1756:K1756"/>
    <mergeCell ref="L1756:N1756"/>
    <mergeCell ref="O1756:Q1756"/>
    <mergeCell ref="R1756:T1756"/>
    <mergeCell ref="B1757:D1757"/>
    <mergeCell ref="E1757:F1757"/>
    <mergeCell ref="G1757:H1757"/>
    <mergeCell ref="I1757:K1757"/>
    <mergeCell ref="L1757:N1757"/>
    <mergeCell ref="O1757:Q1757"/>
    <mergeCell ref="R1757:T1757"/>
    <mergeCell ref="B1758:D1758"/>
    <mergeCell ref="E1758:F1758"/>
    <mergeCell ref="G1758:H1758"/>
    <mergeCell ref="I1758:K1758"/>
    <mergeCell ref="L1758:N1758"/>
    <mergeCell ref="O1758:Q1758"/>
    <mergeCell ref="R1758:T1758"/>
    <mergeCell ref="B1759:D1759"/>
    <mergeCell ref="E1759:F1759"/>
    <mergeCell ref="G1759:H1759"/>
    <mergeCell ref="I1759:K1759"/>
    <mergeCell ref="L1759:N1759"/>
    <mergeCell ref="O1759:Q1759"/>
    <mergeCell ref="R1759:T1759"/>
    <mergeCell ref="B1760:D1760"/>
    <mergeCell ref="E1760:F1760"/>
    <mergeCell ref="G1760:H1760"/>
    <mergeCell ref="I1760:K1760"/>
    <mergeCell ref="L1760:N1760"/>
    <mergeCell ref="O1760:Q1760"/>
    <mergeCell ref="R1760:T1760"/>
    <mergeCell ref="B1761:D1761"/>
    <mergeCell ref="E1761:F1761"/>
    <mergeCell ref="G1761:H1761"/>
    <mergeCell ref="I1761:K1761"/>
    <mergeCell ref="L1761:N1761"/>
    <mergeCell ref="O1761:Q1761"/>
    <mergeCell ref="R1761:T1761"/>
    <mergeCell ref="B1762:D1762"/>
    <mergeCell ref="E1762:F1762"/>
    <mergeCell ref="G1762:H1762"/>
    <mergeCell ref="I1762:K1762"/>
    <mergeCell ref="L1762:N1762"/>
    <mergeCell ref="O1762:Q1762"/>
    <mergeCell ref="R1762:T1762"/>
    <mergeCell ref="B1763:D1763"/>
    <mergeCell ref="E1763:F1763"/>
    <mergeCell ref="G1763:H1763"/>
    <mergeCell ref="I1763:K1763"/>
    <mergeCell ref="L1763:N1763"/>
    <mergeCell ref="O1763:Q1763"/>
    <mergeCell ref="R1763:T1763"/>
    <mergeCell ref="B1764:D1764"/>
    <mergeCell ref="E1764:F1764"/>
    <mergeCell ref="G1764:H1764"/>
    <mergeCell ref="I1764:K1764"/>
    <mergeCell ref="L1764:N1764"/>
    <mergeCell ref="O1764:Q1764"/>
    <mergeCell ref="R1764:T1764"/>
    <mergeCell ref="B1765:D1765"/>
    <mergeCell ref="E1765:F1765"/>
    <mergeCell ref="G1765:H1765"/>
    <mergeCell ref="I1765:K1765"/>
    <mergeCell ref="L1765:N1765"/>
    <mergeCell ref="O1765:Q1765"/>
    <mergeCell ref="R1765:T1765"/>
    <mergeCell ref="B1766:D1766"/>
    <mergeCell ref="E1766:F1766"/>
    <mergeCell ref="G1766:H1766"/>
    <mergeCell ref="I1766:K1766"/>
    <mergeCell ref="L1766:N1766"/>
    <mergeCell ref="O1766:Q1766"/>
    <mergeCell ref="R1766:T1766"/>
    <mergeCell ref="B1767:D1767"/>
    <mergeCell ref="E1767:F1767"/>
    <mergeCell ref="G1767:H1767"/>
    <mergeCell ref="I1767:K1767"/>
    <mergeCell ref="L1767:N1767"/>
    <mergeCell ref="O1767:Q1767"/>
    <mergeCell ref="R1767:T1767"/>
    <mergeCell ref="B1768:D1768"/>
    <mergeCell ref="E1768:F1768"/>
    <mergeCell ref="G1768:H1768"/>
    <mergeCell ref="I1768:K1768"/>
    <mergeCell ref="L1768:N1768"/>
    <mergeCell ref="O1768:Q1768"/>
    <mergeCell ref="R1768:T1768"/>
    <mergeCell ref="B1769:D1769"/>
    <mergeCell ref="E1769:F1769"/>
    <mergeCell ref="G1769:H1769"/>
    <mergeCell ref="I1769:K1769"/>
    <mergeCell ref="L1769:N1769"/>
    <mergeCell ref="O1769:Q1769"/>
    <mergeCell ref="R1769:T1769"/>
    <mergeCell ref="B1770:D1770"/>
    <mergeCell ref="E1770:F1770"/>
    <mergeCell ref="G1770:H1770"/>
    <mergeCell ref="I1770:K1770"/>
    <mergeCell ref="L1770:N1770"/>
    <mergeCell ref="O1770:Q1770"/>
    <mergeCell ref="R1770:T1770"/>
    <mergeCell ref="B1771:D1771"/>
    <mergeCell ref="E1771:F1771"/>
    <mergeCell ref="G1771:H1771"/>
    <mergeCell ref="I1771:K1771"/>
    <mergeCell ref="L1771:N1771"/>
    <mergeCell ref="O1771:Q1771"/>
    <mergeCell ref="R1771:T1771"/>
    <mergeCell ref="B1772:D1772"/>
    <mergeCell ref="E1772:F1772"/>
    <mergeCell ref="G1772:H1772"/>
    <mergeCell ref="I1772:K1772"/>
    <mergeCell ref="L1772:N1772"/>
    <mergeCell ref="O1772:Q1772"/>
    <mergeCell ref="R1772:T1772"/>
    <mergeCell ref="B1773:D1773"/>
    <mergeCell ref="E1773:F1773"/>
    <mergeCell ref="G1773:H1773"/>
    <mergeCell ref="I1773:K1773"/>
    <mergeCell ref="L1773:N1773"/>
    <mergeCell ref="O1773:Q1773"/>
    <mergeCell ref="R1773:T1773"/>
    <mergeCell ref="B1774:D1774"/>
    <mergeCell ref="E1774:F1774"/>
    <mergeCell ref="G1774:H1774"/>
    <mergeCell ref="I1774:K1774"/>
    <mergeCell ref="L1774:N1774"/>
    <mergeCell ref="O1774:Q1774"/>
    <mergeCell ref="R1774:T1774"/>
    <mergeCell ref="B1775:D1775"/>
    <mergeCell ref="E1775:F1775"/>
    <mergeCell ref="G1775:H1775"/>
    <mergeCell ref="I1775:K1775"/>
    <mergeCell ref="L1775:N1775"/>
    <mergeCell ref="O1775:Q1775"/>
    <mergeCell ref="R1775:T1775"/>
    <mergeCell ref="B1776:D1776"/>
    <mergeCell ref="E1776:F1776"/>
    <mergeCell ref="G1776:H1776"/>
    <mergeCell ref="I1776:K1776"/>
    <mergeCell ref="L1776:N1776"/>
    <mergeCell ref="O1776:Q1776"/>
    <mergeCell ref="R1776:T1776"/>
    <mergeCell ref="B1777:D1777"/>
    <mergeCell ref="E1777:F1777"/>
    <mergeCell ref="G1777:H1777"/>
    <mergeCell ref="I1777:K1777"/>
    <mergeCell ref="L1777:N1777"/>
    <mergeCell ref="O1777:Q1777"/>
    <mergeCell ref="R1777:T1777"/>
    <mergeCell ref="B1778:D1778"/>
    <mergeCell ref="E1778:F1778"/>
    <mergeCell ref="G1778:H1778"/>
    <mergeCell ref="I1778:K1778"/>
    <mergeCell ref="L1778:N1778"/>
    <mergeCell ref="O1778:Q1778"/>
    <mergeCell ref="R1778:T1778"/>
    <mergeCell ref="B1779:D1779"/>
    <mergeCell ref="E1779:F1779"/>
    <mergeCell ref="G1779:H1779"/>
    <mergeCell ref="I1779:K1779"/>
    <mergeCell ref="L1779:N1779"/>
    <mergeCell ref="O1779:Q1779"/>
    <mergeCell ref="R1779:T1779"/>
    <mergeCell ref="B1780:D1780"/>
    <mergeCell ref="E1780:F1780"/>
    <mergeCell ref="G1780:H1780"/>
    <mergeCell ref="I1780:K1780"/>
    <mergeCell ref="L1780:N1780"/>
    <mergeCell ref="O1780:Q1780"/>
    <mergeCell ref="R1780:T1780"/>
    <mergeCell ref="B1781:D1781"/>
    <mergeCell ref="E1781:F1781"/>
    <mergeCell ref="G1781:H1781"/>
    <mergeCell ref="I1781:K1781"/>
    <mergeCell ref="L1781:N1781"/>
    <mergeCell ref="O1781:Q1781"/>
    <mergeCell ref="R1781:T1781"/>
    <mergeCell ref="B1782:D1782"/>
    <mergeCell ref="E1782:F1782"/>
    <mergeCell ref="G1782:H1782"/>
    <mergeCell ref="I1782:K1782"/>
    <mergeCell ref="L1782:N1782"/>
    <mergeCell ref="O1782:Q1782"/>
    <mergeCell ref="R1782:T1782"/>
    <mergeCell ref="B1783:D1783"/>
    <mergeCell ref="E1783:F1783"/>
    <mergeCell ref="G1783:H1783"/>
    <mergeCell ref="I1783:K1783"/>
    <mergeCell ref="L1783:N1783"/>
    <mergeCell ref="O1783:Q1783"/>
    <mergeCell ref="R1783:T1783"/>
    <mergeCell ref="B1784:D1784"/>
    <mergeCell ref="E1784:F1784"/>
    <mergeCell ref="G1784:H1784"/>
    <mergeCell ref="I1784:K1784"/>
    <mergeCell ref="L1784:N1784"/>
    <mergeCell ref="O1784:Q1784"/>
    <mergeCell ref="R1784:T1784"/>
    <mergeCell ref="B1785:D1785"/>
    <mergeCell ref="E1785:F1785"/>
    <mergeCell ref="G1785:H1785"/>
    <mergeCell ref="I1785:K1785"/>
    <mergeCell ref="L1785:N1785"/>
    <mergeCell ref="O1785:Q1785"/>
    <mergeCell ref="R1785:T1785"/>
    <mergeCell ref="B1786:D1786"/>
    <mergeCell ref="E1786:F1786"/>
    <mergeCell ref="G1786:H1786"/>
    <mergeCell ref="I1786:K1786"/>
    <mergeCell ref="L1786:N1786"/>
    <mergeCell ref="O1786:Q1786"/>
    <mergeCell ref="R1786:T1786"/>
    <mergeCell ref="B1787:D1787"/>
    <mergeCell ref="E1787:F1787"/>
    <mergeCell ref="G1787:H1787"/>
    <mergeCell ref="I1787:K1787"/>
    <mergeCell ref="L1787:N1787"/>
    <mergeCell ref="O1787:Q1787"/>
    <mergeCell ref="R1787:T1787"/>
    <mergeCell ref="B1788:D1788"/>
    <mergeCell ref="E1788:F1788"/>
    <mergeCell ref="G1788:H1788"/>
    <mergeCell ref="I1788:K1788"/>
    <mergeCell ref="L1788:N1788"/>
    <mergeCell ref="O1788:Q1788"/>
    <mergeCell ref="R1788:T1788"/>
    <mergeCell ref="B1789:D1789"/>
    <mergeCell ref="E1789:F1789"/>
    <mergeCell ref="G1789:H1789"/>
    <mergeCell ref="I1789:K1789"/>
    <mergeCell ref="L1789:N1789"/>
    <mergeCell ref="O1789:Q1789"/>
    <mergeCell ref="R1789:T1789"/>
    <mergeCell ref="B1790:D1790"/>
    <mergeCell ref="E1790:F1790"/>
    <mergeCell ref="G1790:H1790"/>
    <mergeCell ref="I1790:K1790"/>
    <mergeCell ref="L1790:N1790"/>
    <mergeCell ref="O1790:Q1790"/>
    <mergeCell ref="R1790:T1790"/>
    <mergeCell ref="B1791:D1791"/>
    <mergeCell ref="E1791:F1791"/>
    <mergeCell ref="G1791:H1791"/>
    <mergeCell ref="I1791:K1791"/>
    <mergeCell ref="L1791:N1791"/>
    <mergeCell ref="O1791:Q1791"/>
    <mergeCell ref="R1791:T1791"/>
    <mergeCell ref="B1792:F1792"/>
    <mergeCell ref="G1792:N1792"/>
    <mergeCell ref="O1792:U1792"/>
    <mergeCell ref="B1794:F1797"/>
    <mergeCell ref="G1794:U1794"/>
    <mergeCell ref="G1795:H1797"/>
    <mergeCell ref="I1795:N1795"/>
    <mergeCell ref="O1795:U1795"/>
    <mergeCell ref="I1796:K1796"/>
    <mergeCell ref="L1796:N1796"/>
    <mergeCell ref="O1796:Q1796"/>
    <mergeCell ref="R1796:T1796"/>
    <mergeCell ref="U1796:U1797"/>
    <mergeCell ref="B1798:U1798"/>
    <mergeCell ref="B1799:F1799"/>
    <mergeCell ref="G1799:H1799"/>
    <mergeCell ref="B1800:F1800"/>
    <mergeCell ref="G1800:H1800"/>
    <mergeCell ref="B1801:F1801"/>
    <mergeCell ref="G1801:H1801"/>
    <mergeCell ref="B1802:F1802"/>
    <mergeCell ref="G1802:H1802"/>
    <mergeCell ref="B1803:F1803"/>
    <mergeCell ref="G1803:H1803"/>
    <mergeCell ref="B1804:F1804"/>
    <mergeCell ref="G1804:H1804"/>
    <mergeCell ref="B1805:F1805"/>
    <mergeCell ref="G1805:H1805"/>
    <mergeCell ref="B1806:F1806"/>
    <mergeCell ref="G1806:H1806"/>
    <mergeCell ref="B1807:F1807"/>
    <mergeCell ref="G1807:H1807"/>
    <mergeCell ref="B1808:F1808"/>
    <mergeCell ref="G1808:H1808"/>
    <mergeCell ref="B1809:F1809"/>
    <mergeCell ref="G1809:H1809"/>
    <mergeCell ref="B1810:F1810"/>
    <mergeCell ref="G1810:H1810"/>
    <mergeCell ref="B1811:F1811"/>
    <mergeCell ref="G1811:H1811"/>
    <mergeCell ref="B1812:F1812"/>
    <mergeCell ref="G1812:H1812"/>
    <mergeCell ref="B1813:U1813"/>
    <mergeCell ref="B1814:F1814"/>
    <mergeCell ref="G1814:H1814"/>
    <mergeCell ref="B1815:F1815"/>
    <mergeCell ref="G1815:H1815"/>
    <mergeCell ref="B1816:F1816"/>
    <mergeCell ref="G1816:H1816"/>
    <mergeCell ref="B1817:F1817"/>
    <mergeCell ref="G1817:H1817"/>
    <mergeCell ref="B1818:F1818"/>
    <mergeCell ref="G1818:H1818"/>
    <mergeCell ref="B1819:F1819"/>
    <mergeCell ref="G1819:H1819"/>
    <mergeCell ref="B1820:F1820"/>
    <mergeCell ref="G1820:H1820"/>
    <mergeCell ref="B1821:F1821"/>
    <mergeCell ref="G1821:H1821"/>
    <mergeCell ref="B1823:U1823"/>
    <mergeCell ref="B1824:C1825"/>
    <mergeCell ref="D1824:I1824"/>
    <mergeCell ref="J1824:O1824"/>
    <mergeCell ref="P1824:T1824"/>
    <mergeCell ref="D1825:E1825"/>
    <mergeCell ref="F1825:G1825"/>
    <mergeCell ref="H1825:I1825"/>
    <mergeCell ref="J1825:K1825"/>
    <mergeCell ref="L1825:M1825"/>
    <mergeCell ref="N1825:O1825"/>
    <mergeCell ref="P1825:Q1825"/>
    <mergeCell ref="R1825:S1825"/>
    <mergeCell ref="T1825:U1825"/>
    <mergeCell ref="B1826:C1826"/>
    <mergeCell ref="D1826:E1826"/>
    <mergeCell ref="F1826:G1826"/>
    <mergeCell ref="H1826:I1826"/>
    <mergeCell ref="J1826:K1826"/>
    <mergeCell ref="L1826:M1826"/>
    <mergeCell ref="N1826:O1826"/>
    <mergeCell ref="P1826:Q1826"/>
    <mergeCell ref="R1826:S1826"/>
    <mergeCell ref="T1826:U1826"/>
    <mergeCell ref="B1827:C1827"/>
    <mergeCell ref="D1827:E1827"/>
    <mergeCell ref="F1827:G1827"/>
    <mergeCell ref="H1827:I1827"/>
    <mergeCell ref="J1827:K1827"/>
    <mergeCell ref="L1827:M1827"/>
    <mergeCell ref="N1827:O1827"/>
    <mergeCell ref="P1827:Q1827"/>
    <mergeCell ref="R1827:S1827"/>
    <mergeCell ref="T1827:U1827"/>
    <mergeCell ref="D1828:E1828"/>
    <mergeCell ref="F1828:G1828"/>
    <mergeCell ref="H1828:I1828"/>
    <mergeCell ref="J1828:K1828"/>
    <mergeCell ref="L1828:M1828"/>
    <mergeCell ref="N1828:O1828"/>
    <mergeCell ref="P1828:Q1828"/>
    <mergeCell ref="R1828:S1828"/>
    <mergeCell ref="T1828:U1828"/>
    <mergeCell ref="B1831:D1831"/>
    <mergeCell ref="E1831:U1831"/>
    <mergeCell ref="B1832:U1838"/>
    <mergeCell ref="B1841:G1841"/>
    <mergeCell ref="J1841:O1841"/>
    <mergeCell ref="R1841:U1841"/>
    <mergeCell ref="B1842:G1842"/>
    <mergeCell ref="J1842:O1846"/>
    <mergeCell ref="R1842:U1846"/>
    <mergeCell ref="B1843:G1846"/>
    <mergeCell ref="B1847:G1847"/>
    <mergeCell ref="J1847:O1847"/>
    <mergeCell ref="R1847:U1847"/>
    <mergeCell ref="B1848:G1848"/>
    <mergeCell ref="J1848:O1848"/>
    <mergeCell ref="R1848:U1848"/>
    <mergeCell ref="J1850:O1850"/>
    <mergeCell ref="J1851:O1851"/>
    <mergeCell ref="R1851:U1851"/>
    <mergeCell ref="B1852:G1855"/>
    <mergeCell ref="J1852:O1855"/>
    <mergeCell ref="R1852:U1855"/>
    <mergeCell ref="B1856:G1856"/>
    <mergeCell ref="J1856:O1856"/>
    <mergeCell ref="R1856:U1856"/>
    <mergeCell ref="B1857:G1857"/>
    <mergeCell ref="J1857:O1857"/>
    <mergeCell ref="R1857:U1857"/>
    <mergeCell ref="B1851:G1851"/>
  </mergeCells>
  <printOptions horizontalCentered="1" verticalCentered="1"/>
  <pageMargins left="0" right="0" top="0" bottom="0" header="0.31496062992126" footer="0.31496062992126"/>
  <pageSetup scale="5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U92"/>
  <sheetViews>
    <sheetView showGridLines="0" topLeftCell="A43" zoomScale="80" zoomScaleNormal="80" workbookViewId="0">
      <selection activeCell="G14" sqref="G14:U14"/>
    </sheetView>
  </sheetViews>
  <sheetFormatPr baseColWidth="10" defaultRowHeight="15"/>
  <sheetData>
    <row r="3" spans="1:21">
      <c r="F3" s="1"/>
      <c r="G3" s="1"/>
      <c r="H3" s="1"/>
      <c r="I3" s="1"/>
      <c r="J3" s="1"/>
      <c r="K3" s="1"/>
      <c r="L3" s="1"/>
      <c r="M3" s="1"/>
      <c r="N3" s="1"/>
      <c r="O3" s="1"/>
    </row>
    <row r="4" spans="1:21" ht="25.5">
      <c r="B4" s="422" t="s">
        <v>47</v>
      </c>
      <c r="C4" s="422"/>
      <c r="D4" s="422"/>
      <c r="E4" s="422"/>
      <c r="F4" s="422"/>
      <c r="G4" s="422"/>
      <c r="H4" s="422"/>
      <c r="I4" s="422"/>
      <c r="J4" s="422"/>
      <c r="K4" s="422"/>
      <c r="L4" s="422"/>
      <c r="M4" s="422"/>
      <c r="N4" s="422"/>
      <c r="O4" s="422"/>
      <c r="P4" s="422"/>
      <c r="Q4" s="422"/>
      <c r="R4" s="422"/>
      <c r="S4" s="422"/>
      <c r="T4" s="422"/>
      <c r="U4" s="422"/>
    </row>
    <row r="5" spans="1:21">
      <c r="F5" t="s">
        <v>0</v>
      </c>
    </row>
    <row r="6" spans="1:21" ht="21.75">
      <c r="B6" s="2"/>
      <c r="C6" s="2"/>
      <c r="D6" s="2"/>
      <c r="E6" s="2"/>
      <c r="F6" s="2"/>
      <c r="G6" s="2"/>
      <c r="H6" s="2"/>
      <c r="I6" s="2"/>
      <c r="J6" s="2"/>
      <c r="K6" s="2"/>
      <c r="L6" s="2"/>
      <c r="M6" s="2"/>
      <c r="N6" s="2"/>
      <c r="O6" s="2"/>
      <c r="P6" s="2"/>
      <c r="Q6" s="2"/>
      <c r="R6" s="2"/>
      <c r="S6" s="2"/>
      <c r="T6" s="2"/>
      <c r="U6" s="2"/>
    </row>
    <row r="7" spans="1:21" ht="15.75" thickBot="1">
      <c r="B7" s="3"/>
      <c r="C7" s="3"/>
      <c r="D7" s="3"/>
      <c r="E7" s="3"/>
      <c r="F7" s="3"/>
      <c r="G7" s="3"/>
      <c r="H7" s="3"/>
      <c r="I7" s="3"/>
      <c r="J7" s="3"/>
      <c r="K7" s="3"/>
      <c r="L7" s="3"/>
      <c r="M7" s="3"/>
      <c r="N7" s="3"/>
      <c r="O7" s="3"/>
      <c r="P7" s="3"/>
      <c r="Q7" s="3"/>
      <c r="R7" s="3"/>
      <c r="S7" s="3"/>
      <c r="T7" s="3"/>
      <c r="U7" s="3"/>
    </row>
    <row r="8" spans="1:21">
      <c r="B8" s="383" t="s">
        <v>1</v>
      </c>
      <c r="C8" s="384"/>
      <c r="D8" s="384"/>
      <c r="E8" s="384"/>
      <c r="F8" s="385"/>
      <c r="G8" s="536"/>
      <c r="H8" s="537"/>
      <c r="I8" s="537"/>
      <c r="J8" s="537"/>
      <c r="K8" s="537"/>
      <c r="L8" s="537"/>
      <c r="M8" s="537"/>
      <c r="N8" s="537"/>
      <c r="O8" s="537"/>
      <c r="P8" s="537"/>
      <c r="Q8" s="537"/>
      <c r="R8" s="537"/>
      <c r="S8" s="537"/>
      <c r="T8" s="537"/>
      <c r="U8" s="538"/>
    </row>
    <row r="9" spans="1:21">
      <c r="A9" s="4"/>
      <c r="B9" s="426" t="s">
        <v>2</v>
      </c>
      <c r="C9" s="427"/>
      <c r="D9" s="427"/>
      <c r="E9" s="427"/>
      <c r="F9" s="428"/>
      <c r="G9" s="539"/>
      <c r="H9" s="540"/>
      <c r="I9" s="540"/>
      <c r="J9" s="540"/>
      <c r="K9" s="540"/>
      <c r="L9" s="540"/>
      <c r="M9" s="540"/>
      <c r="N9" s="540"/>
      <c r="O9" s="540"/>
      <c r="P9" s="540"/>
      <c r="Q9" s="540"/>
      <c r="R9" s="540"/>
      <c r="S9" s="540"/>
      <c r="T9" s="540"/>
      <c r="U9" s="541"/>
    </row>
    <row r="10" spans="1:21">
      <c r="A10" s="4"/>
      <c r="B10" s="383" t="s">
        <v>3</v>
      </c>
      <c r="C10" s="384"/>
      <c r="D10" s="384"/>
      <c r="E10" s="384"/>
      <c r="F10" s="385"/>
      <c r="G10" s="542"/>
      <c r="H10" s="543"/>
      <c r="I10" s="543"/>
      <c r="J10" s="543"/>
      <c r="K10" s="543"/>
      <c r="L10" s="543"/>
      <c r="M10" s="543"/>
      <c r="N10" s="543"/>
      <c r="O10" s="543"/>
      <c r="P10" s="543"/>
      <c r="Q10" s="543"/>
      <c r="R10" s="543"/>
      <c r="S10" s="543"/>
      <c r="T10" s="543"/>
      <c r="U10" s="544"/>
    </row>
    <row r="11" spans="1:21">
      <c r="A11" s="4"/>
      <c r="B11" s="383" t="s">
        <v>4</v>
      </c>
      <c r="C11" s="384"/>
      <c r="D11" s="384"/>
      <c r="E11" s="384"/>
      <c r="F11" s="385"/>
      <c r="G11" s="542"/>
      <c r="H11" s="543"/>
      <c r="I11" s="543"/>
      <c r="J11" s="543"/>
      <c r="K11" s="543"/>
      <c r="L11" s="543"/>
      <c r="M11" s="543"/>
      <c r="N11" s="543"/>
      <c r="O11" s="543"/>
      <c r="P11" s="543"/>
      <c r="Q11" s="543"/>
      <c r="R11" s="543"/>
      <c r="S11" s="543"/>
      <c r="T11" s="543"/>
      <c r="U11" s="544"/>
    </row>
    <row r="12" spans="1:21">
      <c r="A12" s="4"/>
      <c r="B12" s="383" t="s">
        <v>5</v>
      </c>
      <c r="C12" s="384"/>
      <c r="D12" s="384"/>
      <c r="E12" s="384"/>
      <c r="F12" s="385"/>
      <c r="G12" s="435" t="s">
        <v>6</v>
      </c>
      <c r="H12" s="436"/>
      <c r="I12" s="437"/>
      <c r="J12" s="438"/>
      <c r="K12" s="438"/>
      <c r="L12" s="439"/>
      <c r="M12" s="5" t="s">
        <v>7</v>
      </c>
      <c r="N12" s="437"/>
      <c r="O12" s="438"/>
      <c r="P12" s="438"/>
      <c r="Q12" s="439"/>
      <c r="R12" s="440" t="s">
        <v>8</v>
      </c>
      <c r="S12" s="441"/>
      <c r="T12" s="437"/>
      <c r="U12" s="442"/>
    </row>
    <row r="13" spans="1:21">
      <c r="A13" s="4"/>
      <c r="B13" s="383" t="s">
        <v>9</v>
      </c>
      <c r="C13" s="384"/>
      <c r="D13" s="384"/>
      <c r="E13" s="384"/>
      <c r="F13" s="385"/>
      <c r="G13" s="443" t="s">
        <v>6</v>
      </c>
      <c r="H13" s="444"/>
      <c r="I13" s="437"/>
      <c r="J13" s="438"/>
      <c r="K13" s="438"/>
      <c r="L13" s="439"/>
      <c r="M13" s="5" t="s">
        <v>7</v>
      </c>
      <c r="N13" s="445"/>
      <c r="O13" s="446"/>
      <c r="P13" s="446"/>
      <c r="Q13" s="447"/>
      <c r="R13" s="448"/>
      <c r="S13" s="449"/>
      <c r="T13" s="449"/>
      <c r="U13" s="450"/>
    </row>
    <row r="14" spans="1:21" ht="15.75" thickBot="1">
      <c r="A14" s="4"/>
      <c r="B14" s="383" t="s">
        <v>10</v>
      </c>
      <c r="C14" s="384"/>
      <c r="D14" s="384"/>
      <c r="E14" s="384"/>
      <c r="F14" s="385"/>
      <c r="G14" s="545"/>
      <c r="H14" s="546"/>
      <c r="I14" s="546"/>
      <c r="J14" s="546"/>
      <c r="K14" s="546"/>
      <c r="L14" s="546"/>
      <c r="M14" s="546"/>
      <c r="N14" s="546"/>
      <c r="O14" s="546"/>
      <c r="P14" s="546"/>
      <c r="Q14" s="546"/>
      <c r="R14" s="546"/>
      <c r="S14" s="546"/>
      <c r="T14" s="546"/>
      <c r="U14" s="547"/>
    </row>
    <row r="15" spans="1:21" ht="15.75" thickBot="1">
      <c r="A15" s="4"/>
      <c r="B15" s="389" t="s">
        <v>11</v>
      </c>
      <c r="C15" s="390"/>
      <c r="D15" s="390"/>
      <c r="E15" s="390"/>
      <c r="F15" s="391"/>
      <c r="G15" s="536"/>
      <c r="H15" s="537"/>
      <c r="I15" s="537"/>
      <c r="J15" s="537"/>
      <c r="K15" s="537"/>
      <c r="L15" s="537"/>
      <c r="M15" s="537"/>
      <c r="N15" s="537"/>
      <c r="O15" s="537"/>
      <c r="P15" s="537"/>
      <c r="Q15" s="537"/>
      <c r="R15" s="537"/>
      <c r="S15" s="537"/>
      <c r="T15" s="537"/>
      <c r="U15" s="538"/>
    </row>
    <row r="16" spans="1:21" ht="15.75" thickBot="1">
      <c r="B16" s="395"/>
      <c r="C16" s="395"/>
      <c r="D16" s="395"/>
      <c r="E16" s="395"/>
      <c r="F16" s="395"/>
      <c r="G16" s="395"/>
      <c r="H16" s="395"/>
      <c r="I16" s="395"/>
      <c r="J16" s="395"/>
      <c r="K16" s="395"/>
      <c r="L16" s="395"/>
      <c r="M16" s="395"/>
      <c r="N16" s="395"/>
      <c r="O16" s="395"/>
      <c r="P16" s="395"/>
      <c r="Q16" s="395"/>
      <c r="R16" s="395"/>
      <c r="S16" s="395"/>
      <c r="T16" s="395"/>
      <c r="U16" s="395"/>
    </row>
    <row r="17" spans="1:21" ht="16.5" thickBot="1">
      <c r="A17" s="4"/>
      <c r="B17" s="325" t="s">
        <v>12</v>
      </c>
      <c r="C17" s="325"/>
      <c r="D17" s="326"/>
      <c r="E17" s="325" t="s">
        <v>13</v>
      </c>
      <c r="F17" s="326"/>
      <c r="G17" s="330" t="s">
        <v>14</v>
      </c>
      <c r="H17" s="331"/>
      <c r="I17" s="331"/>
      <c r="J17" s="331"/>
      <c r="K17" s="331"/>
      <c r="L17" s="331"/>
      <c r="M17" s="331"/>
      <c r="N17" s="331"/>
      <c r="O17" s="331"/>
      <c r="P17" s="331"/>
      <c r="Q17" s="331"/>
      <c r="R17" s="331"/>
      <c r="S17" s="331"/>
      <c r="T17" s="331"/>
      <c r="U17" s="332"/>
    </row>
    <row r="18" spans="1:21" ht="15.75" thickBot="1">
      <c r="A18" s="4"/>
      <c r="B18" s="328"/>
      <c r="C18" s="328"/>
      <c r="D18" s="329"/>
      <c r="E18" s="328"/>
      <c r="F18" s="329"/>
      <c r="G18" s="333" t="s">
        <v>15</v>
      </c>
      <c r="H18" s="334"/>
      <c r="I18" s="280" t="s">
        <v>16</v>
      </c>
      <c r="J18" s="281"/>
      <c r="K18" s="281"/>
      <c r="L18" s="281"/>
      <c r="M18" s="281"/>
      <c r="N18" s="282"/>
      <c r="O18" s="401" t="s">
        <v>17</v>
      </c>
      <c r="P18" s="402"/>
      <c r="Q18" s="402"/>
      <c r="R18" s="402"/>
      <c r="S18" s="402"/>
      <c r="T18" s="402"/>
      <c r="U18" s="403"/>
    </row>
    <row r="19" spans="1:21">
      <c r="A19" s="4"/>
      <c r="B19" s="328"/>
      <c r="C19" s="328"/>
      <c r="D19" s="329"/>
      <c r="E19" s="328"/>
      <c r="F19" s="329"/>
      <c r="G19" s="335"/>
      <c r="H19" s="336"/>
      <c r="I19" s="333" t="s">
        <v>18</v>
      </c>
      <c r="J19" s="404"/>
      <c r="K19" s="404"/>
      <c r="L19" s="333" t="s">
        <v>19</v>
      </c>
      <c r="M19" s="404"/>
      <c r="N19" s="334"/>
      <c r="O19" s="406" t="s">
        <v>18</v>
      </c>
      <c r="P19" s="407"/>
      <c r="Q19" s="407"/>
      <c r="R19" s="333" t="s">
        <v>19</v>
      </c>
      <c r="S19" s="404"/>
      <c r="T19" s="404"/>
      <c r="U19" s="344" t="s">
        <v>20</v>
      </c>
    </row>
    <row r="20" spans="1:21" ht="15.75" thickBot="1">
      <c r="A20" s="4"/>
      <c r="B20" s="397"/>
      <c r="C20" s="397"/>
      <c r="D20" s="398"/>
      <c r="E20" s="328"/>
      <c r="F20" s="329"/>
      <c r="G20" s="399"/>
      <c r="H20" s="400"/>
      <c r="I20" s="399"/>
      <c r="J20" s="405"/>
      <c r="K20" s="405"/>
      <c r="L20" s="399"/>
      <c r="M20" s="405"/>
      <c r="N20" s="400"/>
      <c r="O20" s="399"/>
      <c r="P20" s="405"/>
      <c r="Q20" s="405"/>
      <c r="R20" s="399"/>
      <c r="S20" s="405"/>
      <c r="T20" s="405"/>
      <c r="U20" s="345"/>
    </row>
    <row r="21" spans="1:21">
      <c r="A21" s="4"/>
      <c r="B21" s="548" t="s">
        <v>41</v>
      </c>
      <c r="C21" s="549"/>
      <c r="D21" s="550"/>
      <c r="E21" s="551"/>
      <c r="F21" s="552"/>
      <c r="G21" s="553"/>
      <c r="H21" s="554"/>
      <c r="I21" s="555"/>
      <c r="J21" s="556"/>
      <c r="K21" s="556"/>
      <c r="L21" s="556"/>
      <c r="M21" s="556"/>
      <c r="N21" s="556"/>
      <c r="O21" s="553"/>
      <c r="P21" s="556"/>
      <c r="Q21" s="556"/>
      <c r="R21" s="556"/>
      <c r="S21" s="556"/>
      <c r="T21" s="556"/>
      <c r="U21" s="44"/>
    </row>
    <row r="22" spans="1:21">
      <c r="A22" s="4"/>
      <c r="B22" s="307" t="s">
        <v>42</v>
      </c>
      <c r="C22" s="308"/>
      <c r="D22" s="309"/>
      <c r="E22" s="310"/>
      <c r="F22" s="311"/>
      <c r="G22" s="351"/>
      <c r="H22" s="353"/>
      <c r="I22" s="314"/>
      <c r="J22" s="315"/>
      <c r="K22" s="316"/>
      <c r="L22" s="317"/>
      <c r="M22" s="315"/>
      <c r="N22" s="315"/>
      <c r="O22" s="351"/>
      <c r="P22" s="315"/>
      <c r="Q22" s="315"/>
      <c r="R22" s="315"/>
      <c r="S22" s="315"/>
      <c r="T22" s="315"/>
      <c r="U22" s="6"/>
    </row>
    <row r="23" spans="1:21">
      <c r="A23" s="4"/>
      <c r="B23" s="307" t="s">
        <v>43</v>
      </c>
      <c r="C23" s="308"/>
      <c r="D23" s="309"/>
      <c r="E23" s="310"/>
      <c r="F23" s="311"/>
      <c r="G23" s="351"/>
      <c r="H23" s="316"/>
      <c r="I23" s="314"/>
      <c r="J23" s="315"/>
      <c r="K23" s="316"/>
      <c r="L23" s="317"/>
      <c r="M23" s="315"/>
      <c r="N23" s="315"/>
      <c r="O23" s="351"/>
      <c r="P23" s="315"/>
      <c r="Q23" s="315"/>
      <c r="R23" s="315"/>
      <c r="S23" s="315"/>
      <c r="T23" s="315"/>
      <c r="U23" s="6"/>
    </row>
    <row r="24" spans="1:21">
      <c r="A24" s="4"/>
      <c r="B24" s="557" t="s">
        <v>44</v>
      </c>
      <c r="C24" s="558"/>
      <c r="D24" s="559"/>
      <c r="E24" s="349"/>
      <c r="F24" s="350"/>
      <c r="G24" s="351"/>
      <c r="H24" s="316"/>
      <c r="I24" s="314"/>
      <c r="J24" s="315"/>
      <c r="K24" s="316"/>
      <c r="L24" s="317"/>
      <c r="M24" s="315"/>
      <c r="N24" s="315"/>
      <c r="O24" s="351"/>
      <c r="P24" s="315"/>
      <c r="Q24" s="315"/>
      <c r="R24" s="315"/>
      <c r="S24" s="315"/>
      <c r="T24" s="315"/>
      <c r="U24" s="6"/>
    </row>
    <row r="25" spans="1:21">
      <c r="A25" s="4"/>
      <c r="B25" s="307" t="s">
        <v>42</v>
      </c>
      <c r="C25" s="308"/>
      <c r="D25" s="309"/>
      <c r="E25" s="310"/>
      <c r="F25" s="311"/>
      <c r="G25" s="351"/>
      <c r="H25" s="316"/>
      <c r="I25" s="314"/>
      <c r="J25" s="315"/>
      <c r="K25" s="316"/>
      <c r="L25" s="317"/>
      <c r="M25" s="315"/>
      <c r="N25" s="315"/>
      <c r="O25" s="351"/>
      <c r="P25" s="315"/>
      <c r="Q25" s="315"/>
      <c r="R25" s="315"/>
      <c r="S25" s="315"/>
      <c r="T25" s="315"/>
      <c r="U25" s="6"/>
    </row>
    <row r="26" spans="1:21">
      <c r="A26" s="4"/>
      <c r="B26" s="307" t="s">
        <v>43</v>
      </c>
      <c r="C26" s="308"/>
      <c r="D26" s="309"/>
      <c r="E26" s="310"/>
      <c r="F26" s="311"/>
      <c r="G26" s="351"/>
      <c r="H26" s="316"/>
      <c r="I26" s="314"/>
      <c r="J26" s="315"/>
      <c r="K26" s="316"/>
      <c r="L26" s="317"/>
      <c r="M26" s="315"/>
      <c r="N26" s="315"/>
      <c r="O26" s="351"/>
      <c r="P26" s="315"/>
      <c r="Q26" s="315"/>
      <c r="R26" s="315"/>
      <c r="S26" s="315"/>
      <c r="T26" s="315"/>
      <c r="U26" s="6"/>
    </row>
    <row r="27" spans="1:21">
      <c r="A27" s="4"/>
      <c r="B27" s="557" t="s">
        <v>45</v>
      </c>
      <c r="C27" s="558"/>
      <c r="D27" s="559"/>
      <c r="E27" s="349"/>
      <c r="F27" s="350"/>
      <c r="G27" s="351"/>
      <c r="H27" s="316"/>
      <c r="I27" s="314"/>
      <c r="J27" s="315"/>
      <c r="K27" s="316"/>
      <c r="L27" s="317"/>
      <c r="M27" s="315"/>
      <c r="N27" s="315"/>
      <c r="O27" s="351"/>
      <c r="P27" s="315"/>
      <c r="Q27" s="315"/>
      <c r="R27" s="315"/>
      <c r="S27" s="315"/>
      <c r="T27" s="315"/>
      <c r="U27" s="6"/>
    </row>
    <row r="28" spans="1:21">
      <c r="A28" s="4"/>
      <c r="B28" s="307" t="s">
        <v>42</v>
      </c>
      <c r="C28" s="308"/>
      <c r="D28" s="309"/>
      <c r="E28" s="310"/>
      <c r="F28" s="311"/>
      <c r="G28" s="351"/>
      <c r="H28" s="316"/>
      <c r="I28" s="314"/>
      <c r="J28" s="315"/>
      <c r="K28" s="316"/>
      <c r="L28" s="317"/>
      <c r="M28" s="315"/>
      <c r="N28" s="315"/>
      <c r="O28" s="351"/>
      <c r="P28" s="315"/>
      <c r="Q28" s="315"/>
      <c r="R28" s="315"/>
      <c r="S28" s="315"/>
      <c r="T28" s="315"/>
      <c r="U28" s="6"/>
    </row>
    <row r="29" spans="1:21" ht="15.75" thickBot="1">
      <c r="A29" s="4"/>
      <c r="B29" s="307" t="s">
        <v>43</v>
      </c>
      <c r="C29" s="308"/>
      <c r="D29" s="309"/>
      <c r="E29" s="310"/>
      <c r="F29" s="311"/>
      <c r="G29" s="351"/>
      <c r="H29" s="316"/>
      <c r="I29" s="314"/>
      <c r="J29" s="315"/>
      <c r="K29" s="316"/>
      <c r="L29" s="317"/>
      <c r="M29" s="315"/>
      <c r="N29" s="315"/>
      <c r="O29" s="351"/>
      <c r="P29" s="315"/>
      <c r="Q29" s="315"/>
      <c r="R29" s="315"/>
      <c r="S29" s="315"/>
      <c r="T29" s="315"/>
      <c r="U29" s="6"/>
    </row>
    <row r="30" spans="1:21" ht="15.75" thickBot="1">
      <c r="A30" s="4"/>
      <c r="B30" s="319" t="s">
        <v>21</v>
      </c>
      <c r="C30" s="563"/>
      <c r="D30" s="563"/>
      <c r="E30" s="563"/>
      <c r="F30" s="563"/>
      <c r="G30" s="321"/>
      <c r="H30" s="322"/>
      <c r="I30" s="322"/>
      <c r="J30" s="322"/>
      <c r="K30" s="322"/>
      <c r="L30" s="322"/>
      <c r="M30" s="322"/>
      <c r="N30" s="323"/>
      <c r="O30" s="321"/>
      <c r="P30" s="322"/>
      <c r="Q30" s="322"/>
      <c r="R30" s="322"/>
      <c r="S30" s="322"/>
      <c r="T30" s="322"/>
      <c r="U30" s="323"/>
    </row>
    <row r="31" spans="1:21" ht="15.75" thickBot="1">
      <c r="B31" s="7"/>
      <c r="C31" s="8"/>
      <c r="D31" s="9"/>
      <c r="E31" s="10"/>
      <c r="F31" s="11"/>
      <c r="G31" s="12"/>
      <c r="H31" s="13"/>
      <c r="I31" s="14"/>
      <c r="J31" s="14"/>
      <c r="K31" s="15"/>
      <c r="L31" s="14"/>
      <c r="M31" s="15"/>
      <c r="N31" s="14"/>
      <c r="O31" s="14"/>
      <c r="P31" s="14"/>
      <c r="Q31" s="14"/>
      <c r="R31" s="15"/>
      <c r="S31" s="14"/>
      <c r="T31" s="12"/>
      <c r="U31" s="14"/>
    </row>
    <row r="32" spans="1:21" ht="16.5" thickBot="1">
      <c r="A32" s="4"/>
      <c r="B32" s="324" t="s">
        <v>22</v>
      </c>
      <c r="C32" s="325"/>
      <c r="D32" s="325"/>
      <c r="E32" s="325"/>
      <c r="F32" s="326"/>
      <c r="G32" s="330" t="s">
        <v>23</v>
      </c>
      <c r="H32" s="331"/>
      <c r="I32" s="331"/>
      <c r="J32" s="331"/>
      <c r="K32" s="331"/>
      <c r="L32" s="331"/>
      <c r="M32" s="331"/>
      <c r="N32" s="331"/>
      <c r="O32" s="331"/>
      <c r="P32" s="331"/>
      <c r="Q32" s="331"/>
      <c r="R32" s="331"/>
      <c r="S32" s="331"/>
      <c r="T32" s="331"/>
      <c r="U32" s="332"/>
    </row>
    <row r="33" spans="1:21" ht="15.75" thickBot="1">
      <c r="A33" s="4"/>
      <c r="B33" s="327"/>
      <c r="C33" s="328"/>
      <c r="D33" s="328"/>
      <c r="E33" s="328"/>
      <c r="F33" s="329"/>
      <c r="G33" s="333" t="s">
        <v>24</v>
      </c>
      <c r="H33" s="334"/>
      <c r="I33" s="328" t="s">
        <v>16</v>
      </c>
      <c r="J33" s="328"/>
      <c r="K33" s="328"/>
      <c r="L33" s="328"/>
      <c r="M33" s="328"/>
      <c r="N33" s="329"/>
      <c r="O33" s="339" t="s">
        <v>17</v>
      </c>
      <c r="P33" s="340"/>
      <c r="Q33" s="340"/>
      <c r="R33" s="340"/>
      <c r="S33" s="340"/>
      <c r="T33" s="340"/>
      <c r="U33" s="341"/>
    </row>
    <row r="34" spans="1:21" ht="15.75" thickBot="1">
      <c r="A34" s="4"/>
      <c r="B34" s="327"/>
      <c r="C34" s="328"/>
      <c r="D34" s="328"/>
      <c r="E34" s="328"/>
      <c r="F34" s="329"/>
      <c r="G34" s="335"/>
      <c r="H34" s="336"/>
      <c r="I34" s="280" t="s">
        <v>18</v>
      </c>
      <c r="J34" s="281"/>
      <c r="K34" s="282"/>
      <c r="L34" s="280" t="s">
        <v>25</v>
      </c>
      <c r="M34" s="281"/>
      <c r="N34" s="282"/>
      <c r="O34" s="280" t="s">
        <v>18</v>
      </c>
      <c r="P34" s="281"/>
      <c r="Q34" s="342"/>
      <c r="R34" s="343" t="s">
        <v>25</v>
      </c>
      <c r="S34" s="281"/>
      <c r="T34" s="282"/>
      <c r="U34" s="344" t="s">
        <v>20</v>
      </c>
    </row>
    <row r="35" spans="1:21" ht="15.75" thickBot="1">
      <c r="A35" s="4"/>
      <c r="B35" s="327"/>
      <c r="C35" s="328"/>
      <c r="D35" s="328"/>
      <c r="E35" s="328"/>
      <c r="F35" s="329"/>
      <c r="G35" s="337"/>
      <c r="H35" s="338"/>
      <c r="I35" s="45" t="s">
        <v>26</v>
      </c>
      <c r="J35" s="43" t="s">
        <v>27</v>
      </c>
      <c r="K35" s="43" t="s">
        <v>28</v>
      </c>
      <c r="L35" s="45" t="s">
        <v>26</v>
      </c>
      <c r="M35" s="43" t="s">
        <v>27</v>
      </c>
      <c r="N35" s="46" t="s">
        <v>28</v>
      </c>
      <c r="O35" s="19" t="s">
        <v>26</v>
      </c>
      <c r="P35" s="45" t="s">
        <v>27</v>
      </c>
      <c r="Q35" s="20" t="s">
        <v>28</v>
      </c>
      <c r="R35" s="21" t="s">
        <v>26</v>
      </c>
      <c r="S35" s="47" t="s">
        <v>27</v>
      </c>
      <c r="T35" s="43" t="s">
        <v>28</v>
      </c>
      <c r="U35" s="345"/>
    </row>
    <row r="36" spans="1:21" ht="15.75" thickBot="1">
      <c r="A36" s="4"/>
      <c r="B36" s="293" t="s">
        <v>29</v>
      </c>
      <c r="C36" s="294"/>
      <c r="D36" s="294"/>
      <c r="E36" s="294"/>
      <c r="F36" s="294"/>
      <c r="G36" s="294"/>
      <c r="H36" s="294"/>
      <c r="I36" s="294"/>
      <c r="J36" s="294"/>
      <c r="K36" s="294"/>
      <c r="L36" s="294"/>
      <c r="M36" s="294"/>
      <c r="N36" s="294"/>
      <c r="O36" s="294"/>
      <c r="P36" s="294"/>
      <c r="Q36" s="294"/>
      <c r="R36" s="294"/>
      <c r="S36" s="294"/>
      <c r="T36" s="294"/>
      <c r="U36" s="295"/>
    </row>
    <row r="37" spans="1:21" ht="15.75" thickBot="1">
      <c r="A37" s="23"/>
      <c r="B37" s="560" t="s">
        <v>41</v>
      </c>
      <c r="C37" s="561"/>
      <c r="D37" s="561"/>
      <c r="E37" s="561"/>
      <c r="F37" s="561"/>
      <c r="G37" s="562"/>
      <c r="H37" s="562"/>
      <c r="I37" s="48"/>
      <c r="J37" s="48"/>
      <c r="K37" s="48"/>
      <c r="L37" s="48"/>
      <c r="M37" s="48"/>
      <c r="N37" s="48"/>
      <c r="O37" s="48"/>
      <c r="P37" s="48"/>
      <c r="Q37" s="24"/>
      <c r="R37" s="48"/>
      <c r="S37" s="48"/>
      <c r="T37" s="24"/>
      <c r="U37" s="25"/>
    </row>
    <row r="38" spans="1:21">
      <c r="A38" s="23"/>
      <c r="B38" s="265"/>
      <c r="C38" s="266"/>
      <c r="D38" s="266"/>
      <c r="E38" s="266"/>
      <c r="F38" s="267"/>
      <c r="G38" s="263"/>
      <c r="H38" s="264"/>
      <c r="I38" s="26"/>
      <c r="J38" s="26"/>
      <c r="K38" s="26"/>
      <c r="L38" s="26"/>
      <c r="M38" s="26"/>
      <c r="N38" s="26"/>
      <c r="O38" s="26"/>
      <c r="P38" s="26"/>
      <c r="Q38" s="26"/>
      <c r="R38" s="26"/>
      <c r="S38" s="26"/>
      <c r="T38" s="26"/>
      <c r="U38" s="27"/>
    </row>
    <row r="39" spans="1:21">
      <c r="A39" s="23"/>
      <c r="B39" s="265"/>
      <c r="C39" s="266"/>
      <c r="D39" s="266"/>
      <c r="E39" s="266"/>
      <c r="F39" s="267"/>
      <c r="G39" s="263"/>
      <c r="H39" s="264"/>
      <c r="I39" s="26"/>
      <c r="J39" s="26"/>
      <c r="K39" s="26"/>
      <c r="L39" s="26"/>
      <c r="M39" s="26"/>
      <c r="N39" s="26"/>
      <c r="O39" s="26"/>
      <c r="P39" s="26"/>
      <c r="Q39" s="26"/>
      <c r="R39" s="26"/>
      <c r="S39" s="26"/>
      <c r="T39" s="26"/>
      <c r="U39" s="27"/>
    </row>
    <row r="40" spans="1:21">
      <c r="A40" s="23"/>
      <c r="B40" s="265"/>
      <c r="C40" s="266"/>
      <c r="D40" s="266"/>
      <c r="E40" s="266"/>
      <c r="F40" s="267"/>
      <c r="G40" s="263"/>
      <c r="H40" s="264"/>
      <c r="I40" s="26"/>
      <c r="J40" s="26"/>
      <c r="K40" s="26"/>
      <c r="L40" s="26"/>
      <c r="M40" s="26"/>
      <c r="N40" s="26"/>
      <c r="O40" s="26"/>
      <c r="P40" s="26"/>
      <c r="Q40" s="26"/>
      <c r="R40" s="26"/>
      <c r="S40" s="26"/>
      <c r="T40" s="26"/>
      <c r="U40" s="27"/>
    </row>
    <row r="41" spans="1:21" ht="15.75" thickBot="1">
      <c r="A41" s="23"/>
      <c r="B41" s="265"/>
      <c r="C41" s="266"/>
      <c r="D41" s="266"/>
      <c r="E41" s="266"/>
      <c r="F41" s="267"/>
      <c r="G41" s="263"/>
      <c r="H41" s="264"/>
      <c r="I41" s="26"/>
      <c r="J41" s="26"/>
      <c r="K41" s="26"/>
      <c r="L41" s="26"/>
      <c r="M41" s="26"/>
      <c r="N41" s="26"/>
      <c r="O41" s="26"/>
      <c r="P41" s="26"/>
      <c r="Q41" s="26"/>
      <c r="R41" s="26"/>
      <c r="S41" s="26"/>
      <c r="T41" s="26"/>
      <c r="U41" s="27"/>
    </row>
    <row r="42" spans="1:21" ht="15.75" thickBot="1">
      <c r="A42" s="23"/>
      <c r="B42" s="560" t="s">
        <v>44</v>
      </c>
      <c r="C42" s="561"/>
      <c r="D42" s="561"/>
      <c r="E42" s="561"/>
      <c r="F42" s="561"/>
      <c r="G42" s="562"/>
      <c r="H42" s="562"/>
      <c r="I42" s="48"/>
      <c r="J42" s="48"/>
      <c r="K42" s="48"/>
      <c r="L42" s="48"/>
      <c r="M42" s="48"/>
      <c r="N42" s="48"/>
      <c r="O42" s="48"/>
      <c r="P42" s="48"/>
      <c r="Q42" s="48"/>
      <c r="R42" s="48"/>
      <c r="S42" s="48"/>
      <c r="T42" s="24"/>
      <c r="U42" s="25"/>
    </row>
    <row r="43" spans="1:21">
      <c r="A43" s="23"/>
      <c r="B43" s="265"/>
      <c r="C43" s="266"/>
      <c r="D43" s="266"/>
      <c r="E43" s="266"/>
      <c r="F43" s="267"/>
      <c r="G43" s="263"/>
      <c r="H43" s="264"/>
      <c r="I43" s="26"/>
      <c r="J43" s="26"/>
      <c r="K43" s="26"/>
      <c r="L43" s="26"/>
      <c r="M43" s="26"/>
      <c r="N43" s="26"/>
      <c r="O43" s="26"/>
      <c r="P43" s="26"/>
      <c r="Q43" s="26"/>
      <c r="R43" s="26"/>
      <c r="S43" s="26"/>
      <c r="T43" s="26"/>
      <c r="U43" s="27"/>
    </row>
    <row r="44" spans="1:21">
      <c r="A44" s="23"/>
      <c r="B44" s="265"/>
      <c r="C44" s="266"/>
      <c r="D44" s="266"/>
      <c r="E44" s="266"/>
      <c r="F44" s="267"/>
      <c r="G44" s="263"/>
      <c r="H44" s="264"/>
      <c r="I44" s="26"/>
      <c r="J44" s="26"/>
      <c r="K44" s="26"/>
      <c r="L44" s="26"/>
      <c r="M44" s="26"/>
      <c r="N44" s="26"/>
      <c r="O44" s="26"/>
      <c r="P44" s="26"/>
      <c r="Q44" s="26"/>
      <c r="R44" s="26"/>
      <c r="S44" s="26"/>
      <c r="T44" s="26"/>
      <c r="U44" s="27"/>
    </row>
    <row r="45" spans="1:21">
      <c r="A45" s="23"/>
      <c r="B45" s="265"/>
      <c r="C45" s="266"/>
      <c r="D45" s="266"/>
      <c r="E45" s="266"/>
      <c r="F45" s="267"/>
      <c r="G45" s="263"/>
      <c r="H45" s="264"/>
      <c r="I45" s="26"/>
      <c r="J45" s="26"/>
      <c r="K45" s="26"/>
      <c r="L45" s="26"/>
      <c r="M45" s="26"/>
      <c r="N45" s="26"/>
      <c r="O45" s="26"/>
      <c r="P45" s="26"/>
      <c r="Q45" s="26"/>
      <c r="R45" s="26"/>
      <c r="S45" s="26"/>
      <c r="T45" s="26"/>
      <c r="U45" s="27"/>
    </row>
    <row r="46" spans="1:21" ht="15.75" thickBot="1">
      <c r="A46" s="23"/>
      <c r="B46" s="265"/>
      <c r="C46" s="266"/>
      <c r="D46" s="266"/>
      <c r="E46" s="266"/>
      <c r="F46" s="267"/>
      <c r="G46" s="263"/>
      <c r="H46" s="264"/>
      <c r="I46" s="26"/>
      <c r="J46" s="26"/>
      <c r="K46" s="26"/>
      <c r="L46" s="26"/>
      <c r="M46" s="26"/>
      <c r="N46" s="26"/>
      <c r="O46" s="26"/>
      <c r="P46" s="26"/>
      <c r="Q46" s="26"/>
      <c r="R46" s="26"/>
      <c r="S46" s="26"/>
      <c r="T46" s="26"/>
      <c r="U46" s="27"/>
    </row>
    <row r="47" spans="1:21" ht="15.75" thickBot="1">
      <c r="A47" s="23"/>
      <c r="B47" s="560" t="s">
        <v>45</v>
      </c>
      <c r="C47" s="561"/>
      <c r="D47" s="561"/>
      <c r="E47" s="561"/>
      <c r="F47" s="561"/>
      <c r="G47" s="562"/>
      <c r="H47" s="562"/>
      <c r="I47" s="48"/>
      <c r="J47" s="48"/>
      <c r="K47" s="48"/>
      <c r="L47" s="48"/>
      <c r="M47" s="48"/>
      <c r="N47" s="48"/>
      <c r="O47" s="48"/>
      <c r="P47" s="48"/>
      <c r="Q47" s="48"/>
      <c r="R47" s="48"/>
      <c r="S47" s="48"/>
      <c r="T47" s="24"/>
      <c r="U47" s="25"/>
    </row>
    <row r="48" spans="1:21">
      <c r="A48" s="23"/>
      <c r="B48" s="265"/>
      <c r="C48" s="266"/>
      <c r="D48" s="266"/>
      <c r="E48" s="266"/>
      <c r="F48" s="267"/>
      <c r="G48" s="263"/>
      <c r="H48" s="264"/>
      <c r="I48" s="26"/>
      <c r="J48" s="26"/>
      <c r="K48" s="26"/>
      <c r="L48" s="26"/>
      <c r="M48" s="26"/>
      <c r="N48" s="26"/>
      <c r="O48" s="26"/>
      <c r="P48" s="26"/>
      <c r="Q48" s="26"/>
      <c r="R48" s="26"/>
      <c r="S48" s="26"/>
      <c r="T48" s="26"/>
      <c r="U48" s="28"/>
    </row>
    <row r="49" spans="1:21">
      <c r="A49" s="23"/>
      <c r="B49" s="265"/>
      <c r="C49" s="266"/>
      <c r="D49" s="266"/>
      <c r="E49" s="266"/>
      <c r="F49" s="267"/>
      <c r="G49" s="263"/>
      <c r="H49" s="264"/>
      <c r="I49" s="26"/>
      <c r="J49" s="26"/>
      <c r="K49" s="26"/>
      <c r="L49" s="26"/>
      <c r="M49" s="26"/>
      <c r="N49" s="26"/>
      <c r="O49" s="26"/>
      <c r="P49" s="26"/>
      <c r="Q49" s="26"/>
      <c r="R49" s="26"/>
      <c r="S49" s="26"/>
      <c r="T49" s="26"/>
      <c r="U49" s="27"/>
    </row>
    <row r="50" spans="1:21">
      <c r="A50" s="23"/>
      <c r="B50" s="265"/>
      <c r="C50" s="266"/>
      <c r="D50" s="266"/>
      <c r="E50" s="266"/>
      <c r="F50" s="267"/>
      <c r="G50" s="263"/>
      <c r="H50" s="264"/>
      <c r="I50" s="26"/>
      <c r="J50" s="26"/>
      <c r="K50" s="26"/>
      <c r="L50" s="26"/>
      <c r="M50" s="26"/>
      <c r="N50" s="26"/>
      <c r="O50" s="26"/>
      <c r="P50" s="26"/>
      <c r="Q50" s="26"/>
      <c r="R50" s="26"/>
      <c r="S50" s="26"/>
      <c r="T50" s="26"/>
      <c r="U50" s="27"/>
    </row>
    <row r="51" spans="1:21" ht="15.75" thickBot="1">
      <c r="A51" s="23"/>
      <c r="B51" s="265"/>
      <c r="C51" s="266"/>
      <c r="D51" s="266"/>
      <c r="E51" s="266"/>
      <c r="F51" s="267"/>
      <c r="G51" s="263"/>
      <c r="H51" s="264"/>
      <c r="I51" s="26"/>
      <c r="J51" s="26"/>
      <c r="K51" s="26"/>
      <c r="L51" s="26"/>
      <c r="M51" s="26"/>
      <c r="N51" s="26"/>
      <c r="O51" s="26"/>
      <c r="P51" s="26"/>
      <c r="Q51" s="26"/>
      <c r="R51" s="26"/>
      <c r="S51" s="26"/>
      <c r="T51" s="26"/>
      <c r="U51" s="27"/>
    </row>
    <row r="52" spans="1:21" ht="15.75" thickBot="1">
      <c r="A52" s="23"/>
      <c r="B52" s="288" t="s">
        <v>30</v>
      </c>
      <c r="C52" s="289"/>
      <c r="D52" s="289"/>
      <c r="E52" s="289"/>
      <c r="F52" s="289"/>
      <c r="G52" s="289"/>
      <c r="H52" s="289"/>
      <c r="I52" s="289"/>
      <c r="J52" s="289"/>
      <c r="K52" s="289"/>
      <c r="L52" s="289"/>
      <c r="M52" s="289"/>
      <c r="N52" s="289"/>
      <c r="O52" s="289"/>
      <c r="P52" s="289"/>
      <c r="Q52" s="289"/>
      <c r="R52" s="289"/>
      <c r="S52" s="289"/>
      <c r="T52" s="289"/>
      <c r="U52" s="290"/>
    </row>
    <row r="53" spans="1:21">
      <c r="A53" s="23"/>
      <c r="B53" s="265"/>
      <c r="C53" s="266"/>
      <c r="D53" s="266"/>
      <c r="E53" s="266"/>
      <c r="F53" s="267"/>
      <c r="G53" s="263"/>
      <c r="H53" s="264"/>
      <c r="I53" s="26"/>
      <c r="J53" s="26"/>
      <c r="K53" s="26"/>
      <c r="L53" s="26"/>
      <c r="M53" s="26"/>
      <c r="N53" s="26"/>
      <c r="O53" s="26"/>
      <c r="P53" s="26"/>
      <c r="Q53" s="26"/>
      <c r="R53" s="26"/>
      <c r="S53" s="26"/>
      <c r="T53" s="26"/>
      <c r="U53" s="28"/>
    </row>
    <row r="54" spans="1:21">
      <c r="A54" s="23"/>
      <c r="B54" s="265"/>
      <c r="C54" s="266"/>
      <c r="D54" s="266"/>
      <c r="E54" s="266"/>
      <c r="F54" s="267"/>
      <c r="G54" s="263"/>
      <c r="H54" s="264"/>
      <c r="I54" s="26"/>
      <c r="J54" s="26"/>
      <c r="K54" s="26"/>
      <c r="L54" s="26"/>
      <c r="M54" s="26"/>
      <c r="N54" s="26"/>
      <c r="O54" s="26"/>
      <c r="P54" s="26"/>
      <c r="Q54" s="26"/>
      <c r="R54" s="26"/>
      <c r="S54" s="26"/>
      <c r="T54" s="26"/>
      <c r="U54" s="27"/>
    </row>
    <row r="55" spans="1:21">
      <c r="A55" s="23"/>
      <c r="B55" s="265"/>
      <c r="C55" s="266"/>
      <c r="D55" s="266"/>
      <c r="E55" s="266"/>
      <c r="F55" s="267"/>
      <c r="G55" s="263"/>
      <c r="H55" s="264"/>
      <c r="I55" s="26"/>
      <c r="J55" s="26"/>
      <c r="K55" s="26"/>
      <c r="L55" s="26"/>
      <c r="M55" s="26"/>
      <c r="N55" s="26"/>
      <c r="O55" s="26"/>
      <c r="P55" s="26"/>
      <c r="Q55" s="26"/>
      <c r="R55" s="26"/>
      <c r="S55" s="26"/>
      <c r="T55" s="26"/>
      <c r="U55" s="27"/>
    </row>
    <row r="56" spans="1:21" ht="15.75" thickBot="1">
      <c r="A56" s="23"/>
      <c r="B56" s="265"/>
      <c r="C56" s="266"/>
      <c r="D56" s="266"/>
      <c r="E56" s="266"/>
      <c r="F56" s="267"/>
      <c r="G56" s="263"/>
      <c r="H56" s="264"/>
      <c r="I56" s="26"/>
      <c r="J56" s="26"/>
      <c r="K56" s="26"/>
      <c r="L56" s="26"/>
      <c r="M56" s="26"/>
      <c r="N56" s="26"/>
      <c r="O56" s="26"/>
      <c r="P56" s="26"/>
      <c r="Q56" s="26"/>
      <c r="R56" s="26"/>
      <c r="S56" s="26"/>
      <c r="T56" s="26"/>
      <c r="U56" s="27"/>
    </row>
    <row r="57" spans="1:21" ht="15.75" thickBot="1">
      <c r="A57" s="23"/>
      <c r="B57" s="270" t="s">
        <v>21</v>
      </c>
      <c r="C57" s="271"/>
      <c r="D57" s="271"/>
      <c r="E57" s="271"/>
      <c r="F57" s="272"/>
      <c r="G57" s="273"/>
      <c r="H57" s="274"/>
      <c r="I57" s="29"/>
      <c r="J57" s="29"/>
      <c r="K57" s="29"/>
      <c r="L57" s="29"/>
      <c r="M57" s="29"/>
      <c r="N57" s="29"/>
      <c r="O57" s="29"/>
      <c r="P57" s="29"/>
      <c r="Q57" s="29"/>
      <c r="R57" s="29"/>
      <c r="S57" s="29"/>
      <c r="T57" s="30"/>
      <c r="U57" s="31"/>
    </row>
    <row r="58" spans="1:21" ht="15.75" thickBot="1">
      <c r="C58" s="32"/>
      <c r="I58" s="33"/>
      <c r="L58" s="33"/>
      <c r="N58" s="33"/>
      <c r="U58" s="33"/>
    </row>
    <row r="59" spans="1:21" ht="15.75" thickBot="1">
      <c r="B59" s="275" t="s">
        <v>31</v>
      </c>
      <c r="C59" s="276"/>
      <c r="D59" s="276"/>
      <c r="E59" s="276"/>
      <c r="F59" s="276"/>
      <c r="G59" s="276"/>
      <c r="H59" s="276"/>
      <c r="I59" s="276"/>
      <c r="J59" s="276"/>
      <c r="K59" s="276"/>
      <c r="L59" s="276"/>
      <c r="M59" s="276"/>
      <c r="N59" s="276"/>
      <c r="O59" s="276"/>
      <c r="P59" s="276"/>
      <c r="Q59" s="276"/>
      <c r="R59" s="276"/>
      <c r="S59" s="276"/>
      <c r="T59" s="276"/>
      <c r="U59" s="276"/>
    </row>
    <row r="60" spans="1:21" ht="15.75" thickBot="1">
      <c r="B60" s="277"/>
      <c r="C60" s="278"/>
      <c r="D60" s="280" t="s">
        <v>15</v>
      </c>
      <c r="E60" s="281"/>
      <c r="F60" s="281"/>
      <c r="G60" s="281"/>
      <c r="H60" s="281"/>
      <c r="I60" s="282"/>
      <c r="J60" s="280" t="s">
        <v>32</v>
      </c>
      <c r="K60" s="281"/>
      <c r="L60" s="281"/>
      <c r="M60" s="281"/>
      <c r="N60" s="281"/>
      <c r="O60" s="282"/>
      <c r="P60" s="280" t="s">
        <v>17</v>
      </c>
      <c r="Q60" s="281"/>
      <c r="R60" s="281"/>
      <c r="S60" s="281"/>
      <c r="T60" s="281"/>
      <c r="U60" s="35"/>
    </row>
    <row r="61" spans="1:21" ht="15.75" thickBot="1">
      <c r="B61" s="229"/>
      <c r="C61" s="279"/>
      <c r="D61" s="283" t="s">
        <v>26</v>
      </c>
      <c r="E61" s="284"/>
      <c r="F61" s="285" t="s">
        <v>27</v>
      </c>
      <c r="G61" s="286"/>
      <c r="H61" s="281" t="s">
        <v>28</v>
      </c>
      <c r="I61" s="282"/>
      <c r="J61" s="285" t="s">
        <v>26</v>
      </c>
      <c r="K61" s="286"/>
      <c r="L61" s="285" t="s">
        <v>27</v>
      </c>
      <c r="M61" s="286"/>
      <c r="N61" s="281" t="s">
        <v>28</v>
      </c>
      <c r="O61" s="282"/>
      <c r="P61" s="285" t="s">
        <v>26</v>
      </c>
      <c r="Q61" s="286"/>
      <c r="R61" s="285" t="s">
        <v>27</v>
      </c>
      <c r="S61" s="286"/>
      <c r="T61" s="281" t="s">
        <v>28</v>
      </c>
      <c r="U61" s="282"/>
    </row>
    <row r="62" spans="1:21">
      <c r="A62" s="23"/>
      <c r="B62" s="243" t="s">
        <v>33</v>
      </c>
      <c r="C62" s="244"/>
      <c r="D62" s="245"/>
      <c r="E62" s="246"/>
      <c r="F62" s="245"/>
      <c r="G62" s="246"/>
      <c r="H62" s="245"/>
      <c r="I62" s="246"/>
      <c r="J62" s="247"/>
      <c r="K62" s="248"/>
      <c r="L62" s="249"/>
      <c r="M62" s="246"/>
      <c r="N62" s="249"/>
      <c r="O62" s="250"/>
      <c r="P62" s="247"/>
      <c r="Q62" s="248"/>
      <c r="R62" s="249"/>
      <c r="S62" s="246"/>
      <c r="T62" s="249"/>
      <c r="U62" s="251"/>
    </row>
    <row r="63" spans="1:21" ht="26.25" customHeight="1" thickBot="1">
      <c r="A63" s="4"/>
      <c r="B63" s="252" t="s">
        <v>34</v>
      </c>
      <c r="C63" s="253"/>
      <c r="D63" s="254"/>
      <c r="E63" s="255"/>
      <c r="F63" s="254"/>
      <c r="G63" s="255"/>
      <c r="H63" s="254"/>
      <c r="I63" s="255"/>
      <c r="J63" s="254"/>
      <c r="K63" s="255"/>
      <c r="L63" s="256"/>
      <c r="M63" s="255"/>
      <c r="N63" s="256"/>
      <c r="O63" s="257"/>
      <c r="P63" s="258"/>
      <c r="Q63" s="259"/>
      <c r="R63" s="256"/>
      <c r="S63" s="255"/>
      <c r="T63" s="256"/>
      <c r="U63" s="257"/>
    </row>
    <row r="64" spans="1:21" ht="15.75" thickBot="1">
      <c r="A64" s="23"/>
      <c r="B64" s="36" t="s">
        <v>21</v>
      </c>
      <c r="C64" s="37"/>
      <c r="D64" s="220"/>
      <c r="E64" s="221"/>
      <c r="F64" s="220"/>
      <c r="G64" s="221"/>
      <c r="H64" s="220"/>
      <c r="I64" s="221"/>
      <c r="J64" s="222"/>
      <c r="K64" s="223"/>
      <c r="L64" s="224"/>
      <c r="M64" s="223"/>
      <c r="N64" s="221"/>
      <c r="O64" s="221"/>
      <c r="P64" s="222"/>
      <c r="Q64" s="225"/>
      <c r="R64" s="224"/>
      <c r="S64" s="223"/>
      <c r="T64" s="224"/>
      <c r="U64" s="226"/>
    </row>
    <row r="65" spans="1:21">
      <c r="A65" s="23"/>
      <c r="B65" s="45"/>
      <c r="C65" s="45"/>
      <c r="D65" s="45"/>
      <c r="E65" s="45"/>
      <c r="F65" s="49"/>
      <c r="G65" s="49"/>
      <c r="H65" s="39"/>
      <c r="I65" s="39"/>
      <c r="J65" s="49"/>
      <c r="K65" s="49"/>
      <c r="L65" s="49"/>
      <c r="M65" s="39"/>
      <c r="N65" s="49"/>
      <c r="O65" s="39"/>
      <c r="P65" s="39"/>
      <c r="Q65" s="49"/>
      <c r="R65" s="23"/>
      <c r="S65" s="23"/>
      <c r="T65" s="23"/>
      <c r="U65" s="23"/>
    </row>
    <row r="66" spans="1:21" ht="15.75" thickBot="1">
      <c r="A66" s="23"/>
      <c r="B66" s="45"/>
      <c r="C66" s="45"/>
      <c r="D66" s="45"/>
      <c r="E66" s="45"/>
      <c r="F66" s="49"/>
      <c r="G66" s="49"/>
      <c r="H66" s="49"/>
      <c r="I66" s="49"/>
      <c r="J66" s="49"/>
      <c r="K66" s="49"/>
      <c r="L66" s="49"/>
      <c r="M66" s="49"/>
      <c r="N66" s="49"/>
      <c r="O66" s="49"/>
      <c r="P66" s="49"/>
      <c r="Q66" s="49"/>
      <c r="R66" s="23"/>
      <c r="S66" s="23"/>
      <c r="T66" s="23"/>
      <c r="U66" s="23"/>
    </row>
    <row r="67" spans="1:21" ht="15.75" thickBot="1">
      <c r="B67" s="227" t="s">
        <v>35</v>
      </c>
      <c r="C67" s="228"/>
      <c r="D67" s="228"/>
      <c r="E67" s="229"/>
      <c r="F67" s="215"/>
      <c r="G67" s="215"/>
      <c r="H67" s="215"/>
      <c r="I67" s="215"/>
      <c r="J67" s="215"/>
      <c r="K67" s="215"/>
      <c r="L67" s="215"/>
      <c r="M67" s="215"/>
      <c r="N67" s="215"/>
      <c r="O67" s="215"/>
      <c r="P67" s="215"/>
      <c r="Q67" s="215"/>
      <c r="R67" s="215"/>
      <c r="S67" s="215"/>
      <c r="T67" s="215"/>
      <c r="U67" s="215"/>
    </row>
    <row r="68" spans="1:21">
      <c r="B68" s="453"/>
      <c r="C68" s="454"/>
      <c r="D68" s="454"/>
      <c r="E68" s="454"/>
      <c r="F68" s="454"/>
      <c r="G68" s="454"/>
      <c r="H68" s="454"/>
      <c r="I68" s="454"/>
      <c r="J68" s="454"/>
      <c r="K68" s="454"/>
      <c r="L68" s="454"/>
      <c r="M68" s="454"/>
      <c r="N68" s="454"/>
      <c r="O68" s="454"/>
      <c r="P68" s="454"/>
      <c r="Q68" s="454"/>
      <c r="R68" s="454"/>
      <c r="S68" s="454"/>
      <c r="T68" s="454"/>
      <c r="U68" s="455"/>
    </row>
    <row r="69" spans="1:21">
      <c r="B69" s="456"/>
      <c r="C69" s="457"/>
      <c r="D69" s="457"/>
      <c r="E69" s="457"/>
      <c r="F69" s="457"/>
      <c r="G69" s="457"/>
      <c r="H69" s="457"/>
      <c r="I69" s="457"/>
      <c r="J69" s="457"/>
      <c r="K69" s="457"/>
      <c r="L69" s="457"/>
      <c r="M69" s="457"/>
      <c r="N69" s="457"/>
      <c r="O69" s="457"/>
      <c r="P69" s="457"/>
      <c r="Q69" s="457"/>
      <c r="R69" s="457"/>
      <c r="S69" s="457"/>
      <c r="T69" s="457"/>
      <c r="U69" s="458"/>
    </row>
    <row r="70" spans="1:21">
      <c r="B70" s="456"/>
      <c r="C70" s="457"/>
      <c r="D70" s="457"/>
      <c r="E70" s="457"/>
      <c r="F70" s="457"/>
      <c r="G70" s="457"/>
      <c r="H70" s="457"/>
      <c r="I70" s="457"/>
      <c r="J70" s="457"/>
      <c r="K70" s="457"/>
      <c r="L70" s="457"/>
      <c r="M70" s="457"/>
      <c r="N70" s="457"/>
      <c r="O70" s="457"/>
      <c r="P70" s="457"/>
      <c r="Q70" s="457"/>
      <c r="R70" s="457"/>
      <c r="S70" s="457"/>
      <c r="T70" s="457"/>
      <c r="U70" s="458"/>
    </row>
    <row r="71" spans="1:21">
      <c r="B71" s="456"/>
      <c r="C71" s="457"/>
      <c r="D71" s="457"/>
      <c r="E71" s="457"/>
      <c r="F71" s="457"/>
      <c r="G71" s="457"/>
      <c r="H71" s="457"/>
      <c r="I71" s="457"/>
      <c r="J71" s="457"/>
      <c r="K71" s="457"/>
      <c r="L71" s="457"/>
      <c r="M71" s="457"/>
      <c r="N71" s="457"/>
      <c r="O71" s="457"/>
      <c r="P71" s="457"/>
      <c r="Q71" s="457"/>
      <c r="R71" s="457"/>
      <c r="S71" s="457"/>
      <c r="T71" s="457"/>
      <c r="U71" s="458"/>
    </row>
    <row r="72" spans="1:21">
      <c r="B72" s="456"/>
      <c r="C72" s="457"/>
      <c r="D72" s="457"/>
      <c r="E72" s="457"/>
      <c r="F72" s="457"/>
      <c r="G72" s="457"/>
      <c r="H72" s="457"/>
      <c r="I72" s="457"/>
      <c r="J72" s="457"/>
      <c r="K72" s="457"/>
      <c r="L72" s="457"/>
      <c r="M72" s="457"/>
      <c r="N72" s="457"/>
      <c r="O72" s="457"/>
      <c r="P72" s="457"/>
      <c r="Q72" s="457"/>
      <c r="R72" s="457"/>
      <c r="S72" s="457"/>
      <c r="T72" s="457"/>
      <c r="U72" s="458"/>
    </row>
    <row r="73" spans="1:21">
      <c r="B73" s="456"/>
      <c r="C73" s="457"/>
      <c r="D73" s="457"/>
      <c r="E73" s="457"/>
      <c r="F73" s="457"/>
      <c r="G73" s="457"/>
      <c r="H73" s="457"/>
      <c r="I73" s="457"/>
      <c r="J73" s="457"/>
      <c r="K73" s="457"/>
      <c r="L73" s="457"/>
      <c r="M73" s="457"/>
      <c r="N73" s="457"/>
      <c r="O73" s="457"/>
      <c r="P73" s="457"/>
      <c r="Q73" s="457"/>
      <c r="R73" s="457"/>
      <c r="S73" s="457"/>
      <c r="T73" s="457"/>
      <c r="U73" s="458"/>
    </row>
    <row r="74" spans="1:21" ht="15.75" thickBot="1">
      <c r="B74" s="459"/>
      <c r="C74" s="460"/>
      <c r="D74" s="460"/>
      <c r="E74" s="460"/>
      <c r="F74" s="460"/>
      <c r="G74" s="460"/>
      <c r="H74" s="460"/>
      <c r="I74" s="460"/>
      <c r="J74" s="460"/>
      <c r="K74" s="460"/>
      <c r="L74" s="460"/>
      <c r="M74" s="460"/>
      <c r="N74" s="460"/>
      <c r="O74" s="460"/>
      <c r="P74" s="460"/>
      <c r="Q74" s="460"/>
      <c r="R74" s="460"/>
      <c r="S74" s="460"/>
      <c r="T74" s="460"/>
      <c r="U74" s="461"/>
    </row>
    <row r="75" spans="1:21">
      <c r="B75" s="23"/>
    </row>
    <row r="76" spans="1:21">
      <c r="H76" s="40"/>
      <c r="I76" s="40"/>
      <c r="O76" s="40"/>
      <c r="Q76" s="40"/>
    </row>
    <row r="77" spans="1:21">
      <c r="B77" s="41"/>
      <c r="C77" s="41"/>
      <c r="D77" s="41"/>
      <c r="E77" s="41"/>
      <c r="F77" s="41"/>
      <c r="I77" s="41"/>
      <c r="J77" s="213" t="s">
        <v>36</v>
      </c>
      <c r="K77" s="213"/>
      <c r="L77" s="213"/>
      <c r="M77" s="213"/>
      <c r="N77" s="213"/>
      <c r="O77" s="213"/>
      <c r="R77" s="213" t="s">
        <v>37</v>
      </c>
      <c r="S77" s="213"/>
      <c r="T77" s="213"/>
      <c r="U77" s="213"/>
    </row>
    <row r="78" spans="1:21">
      <c r="B78" s="239" t="s">
        <v>38</v>
      </c>
      <c r="C78" s="239"/>
      <c r="D78" s="239"/>
      <c r="E78" s="239"/>
      <c r="F78" s="239"/>
      <c r="G78" s="239"/>
      <c r="H78" s="42"/>
      <c r="I78" s="42"/>
      <c r="J78" s="240"/>
      <c r="K78" s="240"/>
      <c r="L78" s="240"/>
      <c r="M78" s="240"/>
      <c r="N78" s="240"/>
      <c r="O78" s="240"/>
      <c r="P78" s="42"/>
      <c r="Q78" s="42"/>
      <c r="R78" s="209" t="s">
        <v>0</v>
      </c>
      <c r="S78" s="209"/>
      <c r="T78" s="209"/>
      <c r="U78" s="209"/>
    </row>
    <row r="79" spans="1:21">
      <c r="B79" s="239"/>
      <c r="C79" s="239"/>
      <c r="D79" s="239"/>
      <c r="E79" s="239"/>
      <c r="F79" s="239"/>
      <c r="G79" s="239"/>
      <c r="H79" s="50"/>
      <c r="I79" s="50"/>
      <c r="J79" s="240"/>
      <c r="K79" s="240"/>
      <c r="L79" s="240"/>
      <c r="M79" s="240"/>
      <c r="N79" s="240"/>
      <c r="O79" s="240"/>
      <c r="P79" s="50"/>
      <c r="Q79" s="50"/>
      <c r="R79" s="209"/>
      <c r="S79" s="209"/>
      <c r="T79" s="209"/>
      <c r="U79" s="209"/>
    </row>
    <row r="80" spans="1:21">
      <c r="B80" s="239"/>
      <c r="C80" s="239"/>
      <c r="D80" s="239"/>
      <c r="E80" s="239"/>
      <c r="F80" s="239"/>
      <c r="G80" s="239"/>
      <c r="H80" s="50"/>
      <c r="I80" s="50"/>
      <c r="J80" s="240"/>
      <c r="K80" s="240"/>
      <c r="L80" s="240"/>
      <c r="M80" s="240"/>
      <c r="N80" s="240"/>
      <c r="O80" s="240"/>
      <c r="P80" s="50"/>
      <c r="Q80" s="50"/>
      <c r="R80" s="209"/>
      <c r="S80" s="209"/>
      <c r="T80" s="209"/>
      <c r="U80" s="209"/>
    </row>
    <row r="81" spans="2:21">
      <c r="B81" s="239"/>
      <c r="C81" s="239"/>
      <c r="D81" s="239"/>
      <c r="E81" s="239"/>
      <c r="F81" s="239"/>
      <c r="G81" s="239"/>
      <c r="H81" s="50"/>
      <c r="I81" s="50"/>
      <c r="J81" s="240"/>
      <c r="K81" s="240"/>
      <c r="L81" s="240"/>
      <c r="M81" s="240"/>
      <c r="N81" s="240"/>
      <c r="O81" s="240"/>
      <c r="P81" s="50"/>
      <c r="Q81" s="50"/>
      <c r="R81" s="209"/>
      <c r="S81" s="209"/>
      <c r="T81" s="209"/>
      <c r="U81" s="209"/>
    </row>
    <row r="82" spans="2:21" ht="15.75" thickBot="1">
      <c r="B82" s="242"/>
      <c r="C82" s="242"/>
      <c r="D82" s="242"/>
      <c r="E82" s="242"/>
      <c r="F82" s="242"/>
      <c r="G82" s="242"/>
      <c r="J82" s="241"/>
      <c r="K82" s="241"/>
      <c r="L82" s="241"/>
      <c r="M82" s="241"/>
      <c r="N82" s="241"/>
      <c r="O82" s="241"/>
      <c r="R82" s="215"/>
      <c r="S82" s="215"/>
      <c r="T82" s="215"/>
      <c r="U82" s="215"/>
    </row>
    <row r="83" spans="2:21">
      <c r="B83" s="209" t="s">
        <v>46</v>
      </c>
      <c r="C83" s="209"/>
      <c r="D83" s="209"/>
      <c r="E83" s="209"/>
      <c r="F83" s="209"/>
      <c r="G83" s="209"/>
      <c r="J83" s="210" t="s">
        <v>39</v>
      </c>
      <c r="K83" s="210"/>
      <c r="L83" s="210"/>
      <c r="M83" s="210"/>
      <c r="N83" s="210"/>
      <c r="O83" s="210"/>
      <c r="R83" s="240" t="s">
        <v>40</v>
      </c>
      <c r="S83" s="240"/>
      <c r="T83" s="240"/>
      <c r="U83" s="240"/>
    </row>
    <row r="86" spans="2:21">
      <c r="J86" s="213" t="s">
        <v>50</v>
      </c>
      <c r="K86" s="213"/>
      <c r="L86" s="213"/>
      <c r="M86" s="213"/>
      <c r="N86" s="213"/>
      <c r="O86" s="213"/>
    </row>
    <row r="87" spans="2:21">
      <c r="C87" s="214" t="s">
        <v>53</v>
      </c>
      <c r="D87" s="214"/>
      <c r="E87" s="214"/>
      <c r="F87" s="214"/>
      <c r="J87" s="214" t="s">
        <v>48</v>
      </c>
      <c r="K87" s="214"/>
      <c r="L87" s="214"/>
      <c r="M87" s="214"/>
      <c r="N87" s="214"/>
      <c r="O87" s="214"/>
      <c r="R87" s="214" t="s">
        <v>51</v>
      </c>
      <c r="S87" s="214"/>
      <c r="T87" s="214"/>
      <c r="U87" s="214"/>
    </row>
    <row r="88" spans="2:21">
      <c r="B88" s="210"/>
      <c r="C88" s="210"/>
      <c r="D88" s="210"/>
      <c r="E88" s="210"/>
      <c r="F88" s="210"/>
      <c r="G88" s="210"/>
      <c r="J88" s="214"/>
      <c r="K88" s="214"/>
      <c r="L88" s="214"/>
      <c r="M88" s="214"/>
      <c r="N88" s="214"/>
      <c r="O88" s="214"/>
      <c r="R88" s="210"/>
      <c r="S88" s="210"/>
      <c r="T88" s="210"/>
      <c r="U88" s="210"/>
    </row>
    <row r="89" spans="2:21">
      <c r="B89" s="210"/>
      <c r="C89" s="210"/>
      <c r="D89" s="210"/>
      <c r="E89" s="210"/>
      <c r="F89" s="210"/>
      <c r="G89" s="210"/>
      <c r="J89" s="214"/>
      <c r="K89" s="214"/>
      <c r="L89" s="214"/>
      <c r="M89" s="214"/>
      <c r="N89" s="214"/>
      <c r="O89" s="214"/>
      <c r="R89" s="210"/>
      <c r="S89" s="210"/>
      <c r="T89" s="210"/>
      <c r="U89" s="210"/>
    </row>
    <row r="90" spans="2:21">
      <c r="B90" s="210"/>
      <c r="C90" s="210"/>
      <c r="D90" s="210"/>
      <c r="E90" s="210"/>
      <c r="F90" s="210"/>
      <c r="G90" s="210"/>
      <c r="J90" s="214"/>
      <c r="K90" s="214"/>
      <c r="L90" s="214"/>
      <c r="M90" s="214"/>
      <c r="N90" s="214"/>
      <c r="O90" s="214"/>
      <c r="R90" s="210"/>
      <c r="S90" s="210"/>
      <c r="T90" s="210"/>
      <c r="U90" s="210"/>
    </row>
    <row r="91" spans="2:21" ht="15.75" thickBot="1">
      <c r="B91" s="215"/>
      <c r="C91" s="215"/>
      <c r="D91" s="215"/>
      <c r="E91" s="215"/>
      <c r="F91" s="215"/>
      <c r="G91" s="215"/>
      <c r="H91" s="51"/>
      <c r="I91" s="51"/>
      <c r="J91" s="216"/>
      <c r="K91" s="216"/>
      <c r="L91" s="216"/>
      <c r="M91" s="216"/>
      <c r="N91" s="216"/>
      <c r="O91" s="216"/>
      <c r="P91" s="51"/>
      <c r="Q91" s="51"/>
      <c r="R91" s="215"/>
      <c r="S91" s="215"/>
      <c r="T91" s="215"/>
      <c r="U91" s="215"/>
    </row>
    <row r="92" spans="2:21">
      <c r="B92" s="217" t="s">
        <v>49</v>
      </c>
      <c r="C92" s="217"/>
      <c r="D92" s="217"/>
      <c r="E92" s="217"/>
      <c r="F92" s="217"/>
      <c r="G92" s="217"/>
      <c r="H92" s="51"/>
      <c r="I92" s="51"/>
      <c r="J92" s="217" t="s">
        <v>49</v>
      </c>
      <c r="K92" s="217"/>
      <c r="L92" s="217"/>
      <c r="M92" s="217"/>
      <c r="N92" s="217"/>
      <c r="O92" s="217"/>
      <c r="P92" s="51"/>
      <c r="Q92" s="51"/>
      <c r="R92" s="217" t="s">
        <v>52</v>
      </c>
      <c r="S92" s="217"/>
      <c r="T92" s="217"/>
      <c r="U92" s="217"/>
    </row>
  </sheetData>
  <mergeCells count="219">
    <mergeCell ref="B92:G92"/>
    <mergeCell ref="J92:O92"/>
    <mergeCell ref="R92:U92"/>
    <mergeCell ref="C87:F87"/>
    <mergeCell ref="J87:O87"/>
    <mergeCell ref="R87:U87"/>
    <mergeCell ref="B88:G91"/>
    <mergeCell ref="J88:O91"/>
    <mergeCell ref="R88:U91"/>
    <mergeCell ref="B83:G83"/>
    <mergeCell ref="J83:O83"/>
    <mergeCell ref="R83:U83"/>
    <mergeCell ref="J86:O86"/>
    <mergeCell ref="J77:O77"/>
    <mergeCell ref="R77:U77"/>
    <mergeCell ref="B78:G78"/>
    <mergeCell ref="J78:O82"/>
    <mergeCell ref="R78:U82"/>
    <mergeCell ref="B79:G82"/>
    <mergeCell ref="P64:Q64"/>
    <mergeCell ref="R64:S64"/>
    <mergeCell ref="T64:U64"/>
    <mergeCell ref="B67:D67"/>
    <mergeCell ref="E67:U67"/>
    <mergeCell ref="B68:U74"/>
    <mergeCell ref="N63:O63"/>
    <mergeCell ref="P63:Q63"/>
    <mergeCell ref="R63:S63"/>
    <mergeCell ref="T63:U63"/>
    <mergeCell ref="D64:E64"/>
    <mergeCell ref="F64:G64"/>
    <mergeCell ref="H64:I64"/>
    <mergeCell ref="J64:K64"/>
    <mergeCell ref="L64:M64"/>
    <mergeCell ref="N64:O64"/>
    <mergeCell ref="N62:O62"/>
    <mergeCell ref="P62:Q62"/>
    <mergeCell ref="R62:S62"/>
    <mergeCell ref="T62:U62"/>
    <mergeCell ref="B63:C63"/>
    <mergeCell ref="D63:E63"/>
    <mergeCell ref="F63:G63"/>
    <mergeCell ref="H63:I63"/>
    <mergeCell ref="J63:K63"/>
    <mergeCell ref="L63:M63"/>
    <mergeCell ref="B62:C62"/>
    <mergeCell ref="D62:E62"/>
    <mergeCell ref="F62:G62"/>
    <mergeCell ref="H62:I62"/>
    <mergeCell ref="J62:K62"/>
    <mergeCell ref="L62:M62"/>
    <mergeCell ref="J61:K61"/>
    <mergeCell ref="L61:M61"/>
    <mergeCell ref="N61:O61"/>
    <mergeCell ref="P61:Q61"/>
    <mergeCell ref="R61:S61"/>
    <mergeCell ref="T61:U61"/>
    <mergeCell ref="B57:F57"/>
    <mergeCell ref="G57:H57"/>
    <mergeCell ref="B59:U59"/>
    <mergeCell ref="B60:C61"/>
    <mergeCell ref="D60:I60"/>
    <mergeCell ref="J60:O60"/>
    <mergeCell ref="P60:T60"/>
    <mergeCell ref="D61:E61"/>
    <mergeCell ref="F61:G61"/>
    <mergeCell ref="H61:I61"/>
    <mergeCell ref="B54:F54"/>
    <mergeCell ref="G54:H54"/>
    <mergeCell ref="B55:F55"/>
    <mergeCell ref="G55:H55"/>
    <mergeCell ref="B56:F56"/>
    <mergeCell ref="G56:H56"/>
    <mergeCell ref="B50:F50"/>
    <mergeCell ref="G50:H50"/>
    <mergeCell ref="B51:F51"/>
    <mergeCell ref="G51:H51"/>
    <mergeCell ref="B52:U52"/>
    <mergeCell ref="B53:F53"/>
    <mergeCell ref="G53:H53"/>
    <mergeCell ref="B47:F47"/>
    <mergeCell ref="G47:H47"/>
    <mergeCell ref="B48:F48"/>
    <mergeCell ref="G48:H48"/>
    <mergeCell ref="B49:F49"/>
    <mergeCell ref="G49:H49"/>
    <mergeCell ref="B44:F44"/>
    <mergeCell ref="G44:H44"/>
    <mergeCell ref="B45:F45"/>
    <mergeCell ref="G45:H45"/>
    <mergeCell ref="B46:F46"/>
    <mergeCell ref="G46:H46"/>
    <mergeCell ref="B41:F41"/>
    <mergeCell ref="G41:H41"/>
    <mergeCell ref="B42:F42"/>
    <mergeCell ref="G42:H42"/>
    <mergeCell ref="B43:F43"/>
    <mergeCell ref="G43:H43"/>
    <mergeCell ref="B38:F38"/>
    <mergeCell ref="G38:H38"/>
    <mergeCell ref="B39:F39"/>
    <mergeCell ref="G39:H39"/>
    <mergeCell ref="B40:F40"/>
    <mergeCell ref="G40:H40"/>
    <mergeCell ref="L34:N34"/>
    <mergeCell ref="O34:Q34"/>
    <mergeCell ref="R34:T34"/>
    <mergeCell ref="U34:U35"/>
    <mergeCell ref="B36:U36"/>
    <mergeCell ref="B37:F37"/>
    <mergeCell ref="G37:H37"/>
    <mergeCell ref="R29:T29"/>
    <mergeCell ref="B30:F30"/>
    <mergeCell ref="G30:N30"/>
    <mergeCell ref="O30:U30"/>
    <mergeCell ref="B32:F35"/>
    <mergeCell ref="G32:U32"/>
    <mergeCell ref="G33:H35"/>
    <mergeCell ref="I33:N33"/>
    <mergeCell ref="O33:U33"/>
    <mergeCell ref="I34:K34"/>
    <mergeCell ref="B29:D29"/>
    <mergeCell ref="E29:F29"/>
    <mergeCell ref="G29:H29"/>
    <mergeCell ref="I29:K29"/>
    <mergeCell ref="L29:N29"/>
    <mergeCell ref="O29:Q29"/>
    <mergeCell ref="R27:T27"/>
    <mergeCell ref="B28:D28"/>
    <mergeCell ref="E28:F28"/>
    <mergeCell ref="G28:H28"/>
    <mergeCell ref="I28:K28"/>
    <mergeCell ref="L28:N28"/>
    <mergeCell ref="O28:Q28"/>
    <mergeCell ref="R28:T28"/>
    <mergeCell ref="B27:D27"/>
    <mergeCell ref="E27:F27"/>
    <mergeCell ref="G27:H27"/>
    <mergeCell ref="I27:K27"/>
    <mergeCell ref="L27:N27"/>
    <mergeCell ref="O27:Q27"/>
    <mergeCell ref="R25:T25"/>
    <mergeCell ref="B26:D26"/>
    <mergeCell ref="E26:F26"/>
    <mergeCell ref="G26:H26"/>
    <mergeCell ref="I26:K26"/>
    <mergeCell ref="L26:N26"/>
    <mergeCell ref="O26:Q26"/>
    <mergeCell ref="R26:T26"/>
    <mergeCell ref="B25:D25"/>
    <mergeCell ref="E25:F25"/>
    <mergeCell ref="G25:H25"/>
    <mergeCell ref="I25:K25"/>
    <mergeCell ref="L25:N25"/>
    <mergeCell ref="O25:Q25"/>
    <mergeCell ref="R23:T23"/>
    <mergeCell ref="B24:D24"/>
    <mergeCell ref="E24:F24"/>
    <mergeCell ref="G24:H24"/>
    <mergeCell ref="I24:K24"/>
    <mergeCell ref="L24:N24"/>
    <mergeCell ref="O24:Q24"/>
    <mergeCell ref="R24:T24"/>
    <mergeCell ref="B23:D23"/>
    <mergeCell ref="E23:F23"/>
    <mergeCell ref="G23:H23"/>
    <mergeCell ref="I23:K23"/>
    <mergeCell ref="L23:N23"/>
    <mergeCell ref="O23:Q23"/>
    <mergeCell ref="B22:D22"/>
    <mergeCell ref="E22:F22"/>
    <mergeCell ref="G22:H22"/>
    <mergeCell ref="I22:K22"/>
    <mergeCell ref="L22:N22"/>
    <mergeCell ref="O22:Q22"/>
    <mergeCell ref="R22:T22"/>
    <mergeCell ref="L19:N20"/>
    <mergeCell ref="O19:Q20"/>
    <mergeCell ref="R19:T20"/>
    <mergeCell ref="U19:U20"/>
    <mergeCell ref="B21:D21"/>
    <mergeCell ref="E21:F21"/>
    <mergeCell ref="G21:H21"/>
    <mergeCell ref="I21:K21"/>
    <mergeCell ref="L21:N21"/>
    <mergeCell ref="O21:Q21"/>
    <mergeCell ref="B15:F15"/>
    <mergeCell ref="G15:U15"/>
    <mergeCell ref="B16:U16"/>
    <mergeCell ref="B17:D20"/>
    <mergeCell ref="E17:F20"/>
    <mergeCell ref="G17:U17"/>
    <mergeCell ref="G18:H20"/>
    <mergeCell ref="I18:N18"/>
    <mergeCell ref="O18:U18"/>
    <mergeCell ref="I19:K20"/>
    <mergeCell ref="R21:T21"/>
    <mergeCell ref="B14:F14"/>
    <mergeCell ref="G14:U14"/>
    <mergeCell ref="B11:F11"/>
    <mergeCell ref="G11:U11"/>
    <mergeCell ref="B12:F12"/>
    <mergeCell ref="G12:H12"/>
    <mergeCell ref="I12:L12"/>
    <mergeCell ref="N12:Q12"/>
    <mergeCell ref="R12:S12"/>
    <mergeCell ref="T12:U12"/>
    <mergeCell ref="B4:U4"/>
    <mergeCell ref="B8:F8"/>
    <mergeCell ref="G8:U8"/>
    <mergeCell ref="B9:F9"/>
    <mergeCell ref="G9:U9"/>
    <mergeCell ref="B10:F10"/>
    <mergeCell ref="G10:U10"/>
    <mergeCell ref="B13:F13"/>
    <mergeCell ref="G13:H13"/>
    <mergeCell ref="I13:L13"/>
    <mergeCell ref="N13:Q13"/>
    <mergeCell ref="R13:U13"/>
  </mergeCells>
  <printOptions horizontalCentered="1" verticalCentered="1"/>
  <pageMargins left="0" right="0" top="0" bottom="0" header="0.31496062992125984" footer="0.31496062992125984"/>
  <pageSetup scale="4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Trimestral VEF 2019</vt:lpstr>
      <vt:lpstr>Mensual VEF 2019</vt:lpstr>
      <vt:lpstr>Trimestral_Limpia</vt:lpstr>
      <vt:lpstr>'Mensual VEF 2019'!Área_de_impresión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Nuria Leon Tolentino</dc:creator>
  <cp:lastModifiedBy>Wendy_Cesaveco</cp:lastModifiedBy>
  <cp:lastPrinted>2020-02-05T16:43:37Z</cp:lastPrinted>
  <dcterms:created xsi:type="dcterms:W3CDTF">2019-05-03T23:55:45Z</dcterms:created>
  <dcterms:modified xsi:type="dcterms:W3CDTF">2020-02-05T16:43:43Z</dcterms:modified>
</cp:coreProperties>
</file>